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Összesítő" sheetId="1" r:id="rId1"/>
    <sheet name="Tűzjelző rendszer kiépítése" sheetId="2" r:id="rId2"/>
  </sheets>
  <definedNames>
    <definedName name="_xlnm.Print_Titles" localSheetId="1">'Tűzjelző rendszer kiépítése'!$1:$1</definedName>
  </definedNames>
  <calcPr fullCalcOnLoad="1"/>
</workbook>
</file>

<file path=xl/sharedStrings.xml><?xml version="1.0" encoding="utf-8"?>
<sst xmlns="http://schemas.openxmlformats.org/spreadsheetml/2006/main" count="88" uniqueCount="59">
  <si>
    <t>TERVEZŐI KÖLTSÉGBECSLÉS</t>
  </si>
  <si>
    <t>Név: NYÍREGYHÁZA MEGYEI JOGÚ VÁROS 
        ÖNKORMÁNYZATA</t>
  </si>
  <si>
    <t xml:space="preserve">                                       </t>
  </si>
  <si>
    <t>Cím : 4400. Nyíregyháza, Kossuth tér 1.</t>
  </si>
  <si>
    <t xml:space="preserve"> Kelt: 2018 év 4. hó       </t>
  </si>
  <si>
    <t>A munka leírása:</t>
  </si>
  <si>
    <t>MTMI Élményközpont kialakítása Nyíregyházán. 
Meglévő épület felújítása és átalakítása.</t>
  </si>
  <si>
    <t>4400 Nyíregyháza, Báthory utca 20. 6266/1. hrsz.</t>
  </si>
  <si>
    <t>Automatikus tűzjelző rendszer kiépítése</t>
  </si>
  <si>
    <t xml:space="preserve">                                                                              </t>
  </si>
  <si>
    <t>Költségvetés 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</si>
  <si>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</si>
  <si>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</si>
  <si>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</si>
  <si>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</si>
  <si>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</si>
  <si>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</si>
  <si>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</si>
  <si>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</si>
  <si>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</si>
  <si>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Ssz.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</si>
  <si>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</si>
  <si>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</si>
  <si>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</si>
  <si>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</si>
  <si>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</si>
  <si>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</si>
  <si>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</si>
  <si>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Megjegyzés</t>
  </si>
  <si>
    <t>Szakhatósági engedélyezési dokumentáció készítése a nyertes kivitelező által megajánlott eszközökkel véglegesített terv alapján.</t>
  </si>
  <si>
    <t>klt</t>
  </si>
  <si>
    <t>Tűzjelző központ telepítése 
Teletek IRIS 1Legyhurkos analóg címzett</t>
  </si>
  <si>
    <t>Zselés akkumulátor beépítése 12V 18 Ah Yuasa</t>
  </si>
  <si>
    <t>db</t>
  </si>
  <si>
    <t>FLM rögzítő szerelvény a tűzjelző központ süllyesztett szereléséhez Teletek FLM kit</t>
  </si>
  <si>
    <t>Után-világító jelzőtábla felszerelése
K05a 100x200 mm „Tűzjelző Központ”</t>
  </si>
  <si>
    <t>GPRS Tűzoltósági átjelző egység telepítése fémházas kivitel tápegységgel komplett
TELL GPRS ProCom F KIT</t>
  </si>
  <si>
    <t>Zselés akkumulátor beépítése 12V 7,2 Ah Yuasa</t>
  </si>
  <si>
    <t xml:space="preserve">Tömlő vezeték behúzása a tűzjelző központ és a tűzoltósági átjelző 230V-os tápellátáshoz
YSLY 3x1,5 mm2 </t>
  </si>
  <si>
    <t>m</t>
  </si>
  <si>
    <t>Érzékelő aljzat felszerelése
Senso IRIS B124</t>
  </si>
  <si>
    <t>Címzett optikai füstérzékelő beépítése
Senso IRIS S130</t>
  </si>
  <si>
    <t>Címzett kombinált hő és füstérzékelő beépítése
Senso IRIS M140</t>
  </si>
  <si>
    <t>Izolátoros Címzett kézi jelzésadó
Senso IRIS MCP150</t>
  </si>
  <si>
    <t>Után-világító jelzőtábla felszerelése
”Kézi jelzésadó” K06a 150x150 mm</t>
  </si>
  <si>
    <t>Ki / Bemeneti modul felszerelése
Senso IRIS MIO 22</t>
  </si>
  <si>
    <t>Hangjelző vezérlő modul felszerelése
Senso IRIS MOUT</t>
  </si>
  <si>
    <t>Hurkos beltéri hang-fényjelző egység felszerelése,
Teletek SF100RSST</t>
  </si>
  <si>
    <t>Hurkos kültéri hang-fényjelző egység felszerelése,
Teletek SF200</t>
  </si>
  <si>
    <r>
      <rPr>
        <sz val="11"/>
        <color indexed="8"/>
        <rFont val="Liberation Sans Narrow"/>
        <family val="2"/>
      </rPr>
      <t xml:space="preserve">Tűzjelző vezeték behúzása műanyag védőcsőbe
</t>
    </r>
    <r>
      <rPr>
        <sz val="11"/>
        <rFont val="Liberation Sans Narrow"/>
        <family val="2"/>
      </rPr>
      <t>JB-H(St)H 1×2×Ø 0,8 mm</t>
    </r>
  </si>
  <si>
    <t>Hajlékony simafalu műanyag védőcső beépítése, falazatba és aljzatbetonba a szükséges toldó és irányváltó dobozokkal kompletten
Symalen, átmérő 25 mm</t>
  </si>
  <si>
    <r>
      <rPr>
        <sz val="11"/>
        <color indexed="8"/>
        <rFont val="Liberation Sans Narrow"/>
        <family val="2"/>
      </rPr>
      <t>Tűzálló kábel merev, árnyékolt, piros LSOH, rögzítése tűzálló tartószerkezeten
S.Fire Proof FB-H(St)H 180' 1×2×1 mm</t>
    </r>
    <r>
      <rPr>
        <vertAlign val="superscript"/>
        <sz val="11"/>
        <color indexed="8"/>
        <rFont val="Liberation Sans Narrow"/>
        <family val="2"/>
      </rPr>
      <t>2</t>
    </r>
  </si>
  <si>
    <t>fm</t>
  </si>
  <si>
    <t>Tűzálló rögzítő bilincs készlet (klipsz+csavar+tipli)</t>
  </si>
  <si>
    <t>Rendszerelemek beüzemelése, központ programozás vezérlések beállítása</t>
  </si>
  <si>
    <t>Hatóságilag előírt beüzemelő mérnöki tevékenység</t>
  </si>
  <si>
    <t>Megvalósulási dokumentáció készítése</t>
  </si>
  <si>
    <t>Kezelő személyzet oktatása, átadás lebonyolítása.</t>
  </si>
  <si>
    <t>Munkanem összesen: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</si>
</sst>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[$Ft-40E];[Red]\-#,##0\ [$Ft-40E]"/>
    <numFmt numFmtId="165" formatCode="#,###\ [$-10CD40E];[Red]\-#,###\ [$-10CD40E]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Liberation Sans Narrow"/>
      <family val="2"/>
    </font>
    <font>
      <sz val="11"/>
      <color indexed="8"/>
      <name val="Liberation Sans Narrow"/>
      <family val="2"/>
    </font>
    <font>
      <sz val="12"/>
      <color indexed="8"/>
      <name val="Arial Narrow"/>
      <family val="2"/>
    </font>
    <font>
      <b/>
      <sz val="12"/>
      <color indexed="8"/>
      <name val="Liberation Sans Narrow"/>
      <family val="2"/>
    </font>
    <font>
      <sz val="10"/>
      <color indexed="8"/>
      <name val="Times New Roman CE"/>
      <family val="1"/>
    </font>
    <font>
      <b/>
      <sz val="10"/>
      <color indexed="8"/>
      <name val="Liberation Sans Narrow"/>
      <family val="2"/>
    </font>
    <font>
      <b/>
      <sz val="11"/>
      <color indexed="8"/>
      <name val="Liberation Sans Narrow"/>
      <family val="2"/>
    </font>
    <font>
      <b/>
      <sz val="10"/>
      <color indexed="8"/>
      <name val="Times New Roman CE"/>
      <family val="1"/>
    </font>
    <font>
      <sz val="10"/>
      <color indexed="8"/>
      <name val="Liberation Sans Narrow"/>
      <family val="2"/>
    </font>
    <font>
      <sz val="11"/>
      <name val="Liberation Sans Narrow"/>
      <family val="2"/>
    </font>
    <font>
      <vertAlign val="superscript"/>
      <sz val="11"/>
      <color indexed="8"/>
      <name val="Liberation Sans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8"/>
      <name val="Liberation Sans Narrow"/>
      <family val="0"/>
    </font>
    <font>
      <b/>
      <sz val="12"/>
      <color indexed="8"/>
      <name val="Courier New"/>
      <family val="0"/>
    </font>
    <font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1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7" fillId="0" borderId="0" xfId="0" applyFont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right" vertical="top"/>
    </xf>
    <xf numFmtId="164" fontId="4" fillId="0" borderId="10" xfId="0" applyNumberFormat="1" applyFont="1" applyBorder="1" applyAlignment="1">
      <alignment vertical="top"/>
    </xf>
    <xf numFmtId="10" fontId="4" fillId="0" borderId="10" xfId="0" applyNumberFormat="1" applyFont="1" applyBorder="1" applyAlignment="1">
      <alignment vertical="top"/>
    </xf>
    <xf numFmtId="0" fontId="8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165" fontId="12" fillId="0" borderId="0" xfId="0" applyNumberFormat="1" applyFont="1" applyAlignment="1">
      <alignment horizontal="right" vertical="center" wrapText="1"/>
    </xf>
    <xf numFmtId="165" fontId="12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164" fontId="12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9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9" fillId="0" borderId="13" xfId="0" applyFont="1" applyBorder="1" applyAlignment="1">
      <alignment horizontal="right" vertical="top" wrapText="1"/>
    </xf>
    <xf numFmtId="0" fontId="9" fillId="0" borderId="13" xfId="0" applyFont="1" applyBorder="1" applyAlignment="1">
      <alignment vertical="top" wrapText="1"/>
    </xf>
    <xf numFmtId="164" fontId="9" fillId="0" borderId="13" xfId="0" applyNumberFormat="1" applyFont="1" applyBorder="1" applyAlignment="1">
      <alignment horizontal="right" vertical="top" wrapText="1"/>
    </xf>
    <xf numFmtId="165" fontId="9" fillId="0" borderId="13" xfId="0" applyNumberFormat="1" applyFont="1" applyBorder="1" applyAlignment="1">
      <alignment horizontal="right" vertical="center" wrapText="1"/>
    </xf>
    <xf numFmtId="0" fontId="9" fillId="0" borderId="14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164" fontId="4" fillId="0" borderId="10" xfId="0" applyNumberFormat="1" applyFont="1" applyBorder="1" applyAlignment="1">
      <alignment horizontal="center" vertical="top"/>
    </xf>
    <xf numFmtId="164" fontId="4" fillId="0" borderId="11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64" fontId="4" fillId="0" borderId="16" xfId="0" applyNumberFormat="1" applyFont="1" applyBorder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SheetLayoutView="100" zoomScalePageLayoutView="0" workbookViewId="0" topLeftCell="A1">
      <selection activeCell="C18" sqref="C18"/>
    </sheetView>
  </sheetViews>
  <sheetFormatPr defaultColWidth="9.00390625" defaultRowHeight="15"/>
  <cols>
    <col min="1" max="1" width="36.28125" style="1" customWidth="1"/>
    <col min="2" max="2" width="10.57421875" style="1" customWidth="1"/>
    <col min="3" max="4" width="15.57421875" style="1" customWidth="1"/>
    <col min="5" max="16384" width="9.00390625" style="1" customWidth="1"/>
  </cols>
  <sheetData>
    <row r="1" spans="1:4" s="2" customFormat="1" ht="15.75">
      <c r="A1" s="35"/>
      <c r="B1" s="35"/>
      <c r="C1" s="35"/>
      <c r="D1" s="35"/>
    </row>
    <row r="2" spans="1:4" s="2" customFormat="1" ht="15.75">
      <c r="A2" s="35"/>
      <c r="B2" s="35"/>
      <c r="C2" s="35"/>
      <c r="D2" s="35"/>
    </row>
    <row r="3" spans="1:4" s="2" customFormat="1" ht="15.75">
      <c r="A3" s="35"/>
      <c r="B3" s="35"/>
      <c r="C3" s="35"/>
      <c r="D3" s="35"/>
    </row>
    <row r="4" spans="1:4" ht="33" customHeight="1">
      <c r="A4" s="36"/>
      <c r="B4" s="36"/>
      <c r="C4" s="36"/>
      <c r="D4" s="36"/>
    </row>
    <row r="5" spans="1:4" ht="15">
      <c r="A5" s="37"/>
      <c r="B5" s="37"/>
      <c r="C5" s="37"/>
      <c r="D5" s="37"/>
    </row>
    <row r="6" spans="1:4" ht="15">
      <c r="A6" s="3"/>
      <c r="B6" s="3"/>
      <c r="C6" s="3"/>
      <c r="D6" s="3"/>
    </row>
    <row r="7" spans="1:4" ht="15">
      <c r="A7" s="3"/>
      <c r="B7" s="3"/>
      <c r="C7" s="3"/>
      <c r="D7" s="3"/>
    </row>
    <row r="8" spans="1:4" ht="15">
      <c r="A8" s="38" t="s">
        <v>0</v>
      </c>
      <c r="B8" s="38"/>
      <c r="C8" s="38"/>
      <c r="D8" s="38"/>
    </row>
    <row r="9" spans="1:4" ht="15">
      <c r="A9" s="42"/>
      <c r="B9" s="42"/>
      <c r="C9" s="42"/>
      <c r="D9" s="42"/>
    </row>
    <row r="10" spans="1:4" ht="15">
      <c r="A10" s="4"/>
      <c r="B10" s="4"/>
      <c r="C10" s="4"/>
      <c r="D10" s="4"/>
    </row>
    <row r="11" spans="1:4" ht="28.5" customHeight="1">
      <c r="A11" s="43" t="s">
        <v>1</v>
      </c>
      <c r="B11" s="43"/>
      <c r="C11" s="4" t="s">
        <v>2</v>
      </c>
      <c r="D11" s="4"/>
    </row>
    <row r="12" spans="1:4" ht="15">
      <c r="A12" s="4" t="s">
        <v>2</v>
      </c>
      <c r="B12" s="4"/>
      <c r="C12" s="4" t="s">
        <v>2</v>
      </c>
      <c r="D12" s="4"/>
    </row>
    <row r="13" spans="1:4" ht="15">
      <c r="A13" s="4" t="s">
        <v>3</v>
      </c>
      <c r="B13" s="4"/>
      <c r="C13" s="4" t="s">
        <v>4</v>
      </c>
      <c r="D13" s="4"/>
    </row>
    <row r="14" spans="1:4" ht="15">
      <c r="A14" s="4" t="s">
        <v>2</v>
      </c>
      <c r="B14" s="4"/>
      <c r="C14" s="4" t="s">
        <v>2</v>
      </c>
      <c r="D14" s="4"/>
    </row>
    <row r="15" spans="1:4" ht="15">
      <c r="A15" s="4" t="s">
        <v>2</v>
      </c>
      <c r="B15" s="4"/>
      <c r="C15" s="4" t="s">
        <v>2</v>
      </c>
      <c r="D15" s="4"/>
    </row>
    <row r="16" spans="1:4" ht="15">
      <c r="A16" s="4" t="s">
        <v>2</v>
      </c>
      <c r="B16" s="4"/>
      <c r="C16" s="4" t="s">
        <v>2</v>
      </c>
      <c r="D16" s="4"/>
    </row>
    <row r="17" spans="1:4" ht="15">
      <c r="A17" s="4" t="s">
        <v>5</v>
      </c>
      <c r="B17" s="4"/>
      <c r="C17" s="5"/>
      <c r="D17" s="4"/>
    </row>
    <row r="18" spans="1:4" ht="28.5" customHeight="1">
      <c r="A18" s="44" t="s">
        <v>6</v>
      </c>
      <c r="B18" s="44"/>
      <c r="C18" s="4"/>
      <c r="D18" s="4"/>
    </row>
    <row r="19" spans="1:4" ht="15" customHeight="1">
      <c r="A19" s="44" t="s">
        <v>7</v>
      </c>
      <c r="B19" s="44"/>
      <c r="C19" s="4"/>
      <c r="D19" s="4"/>
    </row>
    <row r="20" spans="1:4" ht="15">
      <c r="A20" s="4"/>
      <c r="B20" s="4"/>
      <c r="C20" s="4"/>
      <c r="D20" s="4"/>
    </row>
    <row r="21" spans="1:4" ht="15">
      <c r="A21" s="4"/>
      <c r="B21" s="4"/>
      <c r="C21" s="4"/>
      <c r="D21" s="4"/>
    </row>
    <row r="22" spans="1:4" ht="15">
      <c r="A22" s="6" t="s">
        <v>8</v>
      </c>
      <c r="B22" s="4"/>
      <c r="C22" s="4"/>
      <c r="D22" s="4"/>
    </row>
    <row r="23" spans="1:4" ht="15">
      <c r="A23" s="4" t="s">
        <v>9</v>
      </c>
      <c r="B23" s="4"/>
      <c r="C23" s="4"/>
      <c r="D23" s="4"/>
    </row>
    <row r="24" spans="1:4" ht="15">
      <c r="A24" s="4"/>
      <c r="B24" s="4"/>
      <c r="C24" s="4"/>
      <c r="D24" s="4"/>
    </row>
    <row r="25" spans="1:4" ht="15">
      <c r="A25" s="38" t="s">
        <v>10</v>
      </c>
      <c r="B25" s="38"/>
      <c r="C25" s="38"/>
      <c r="D25" s="38"/>
    </row>
    <row r="26" spans="1:4" ht="15">
      <c r="A26" s="7" t="s">
        <v>11</v>
      </c>
      <c r="B26" s="7"/>
      <c r="C26" s="8" t="s">
        <v>12</v>
      </c>
      <c r="D26" s="8" t="s">
        <v>13</v>
      </c>
    </row>
    <row r="27" spans="1:4" ht="15">
      <c r="A27" s="7" t="s">
        <v>14</v>
      </c>
      <c r="B27" s="7"/>
      <c r="C27" s="9">
        <f>'Tűzjelző rendszer kiépítése'!$G$27</f>
        <v>0</v>
      </c>
      <c r="D27" s="9">
        <f>'Tűzjelző rendszer kiépítése'!$H$27</f>
        <v>0</v>
      </c>
    </row>
    <row r="28" spans="1:4" ht="15">
      <c r="A28" s="7" t="s">
        <v>15</v>
      </c>
      <c r="B28" s="7"/>
      <c r="C28" s="9">
        <f>ROUND(C27,0)</f>
        <v>0</v>
      </c>
      <c r="D28" s="9">
        <f>ROUND(D27,0)</f>
        <v>0</v>
      </c>
    </row>
    <row r="29" spans="1:4" ht="15">
      <c r="A29" s="4" t="s">
        <v>16</v>
      </c>
      <c r="B29" s="4"/>
      <c r="C29" s="45">
        <f>ROUND(C28+D28,0)</f>
        <v>0</v>
      </c>
      <c r="D29" s="45"/>
    </row>
    <row r="30" spans="1:4" ht="15">
      <c r="A30" s="7" t="s">
        <v>17</v>
      </c>
      <c r="B30" s="10">
        <v>0.27</v>
      </c>
      <c r="C30" s="39">
        <f>ROUND(C29*B30,0)</f>
        <v>0</v>
      </c>
      <c r="D30" s="39"/>
    </row>
    <row r="31" spans="1:4" ht="15">
      <c r="A31" s="7" t="s">
        <v>18</v>
      </c>
      <c r="B31" s="7"/>
      <c r="C31" s="40">
        <f>ROUND(C29+C30,0)</f>
        <v>0</v>
      </c>
      <c r="D31" s="40"/>
    </row>
    <row r="32" spans="1:4" ht="15">
      <c r="A32" s="4"/>
      <c r="B32" s="4"/>
      <c r="C32" s="4"/>
      <c r="D32" s="4"/>
    </row>
    <row r="33" spans="1:4" ht="15">
      <c r="A33" s="4"/>
      <c r="B33" s="4"/>
      <c r="C33" s="4"/>
      <c r="D33" s="4"/>
    </row>
    <row r="34" spans="1:4" ht="15">
      <c r="A34" s="4"/>
      <c r="B34" s="4"/>
      <c r="C34" s="4"/>
      <c r="D34" s="4"/>
    </row>
    <row r="35" spans="1:4" ht="15">
      <c r="A35" s="4"/>
      <c r="B35" s="41" t="s">
        <v>19</v>
      </c>
      <c r="C35" s="41"/>
      <c r="D35" s="4"/>
    </row>
  </sheetData>
  <sheetProtection selectLockedCells="1" selectUnlockedCells="1"/>
  <mergeCells count="15">
    <mergeCell ref="C30:D30"/>
    <mergeCell ref="C31:D31"/>
    <mergeCell ref="B35:C35"/>
    <mergeCell ref="A9:D9"/>
    <mergeCell ref="A11:B11"/>
    <mergeCell ref="A18:B18"/>
    <mergeCell ref="A19:B19"/>
    <mergeCell ref="A25:D25"/>
    <mergeCell ref="C29:D29"/>
    <mergeCell ref="A1:D1"/>
    <mergeCell ref="A2:D2"/>
    <mergeCell ref="A3:D3"/>
    <mergeCell ref="A4:D4"/>
    <mergeCell ref="A5:D5"/>
    <mergeCell ref="A8:D8"/>
  </mergeCells>
  <printOptions/>
  <pageMargins left="1" right="1" top="1" bottom="1" header="0.5118055555555555" footer="0.5118055555555555"/>
  <pageSetup firstPageNumber="1" useFirstPageNumber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BreakPreview" zoomScaleSheetLayoutView="100" zoomScalePageLayoutView="0" workbookViewId="0" topLeftCell="A1">
      <selection activeCell="H5" sqref="H5"/>
    </sheetView>
  </sheetViews>
  <sheetFormatPr defaultColWidth="9.00390625" defaultRowHeight="15"/>
  <cols>
    <col min="1" max="1" width="4.421875" style="11" customWidth="1"/>
    <col min="2" max="2" width="36.57421875" style="12" customWidth="1"/>
    <col min="3" max="3" width="6.57421875" style="13" customWidth="1"/>
    <col min="4" max="4" width="6.57421875" style="14" customWidth="1"/>
    <col min="5" max="6" width="11.57421875" style="13" customWidth="1"/>
    <col min="7" max="8" width="10.140625" style="13" customWidth="1"/>
    <col min="9" max="9" width="15.57421875" style="14" customWidth="1"/>
    <col min="10" max="16384" width="9.00390625" style="14" customWidth="1"/>
  </cols>
  <sheetData>
    <row r="1" spans="1:9" s="17" customFormat="1" ht="31.5" customHeight="1">
      <c r="A1" s="15" t="s">
        <v>20</v>
      </c>
      <c r="B1" s="16" t="s">
        <v>21</v>
      </c>
      <c r="C1" s="15" t="s">
        <v>22</v>
      </c>
      <c r="D1" s="15" t="s">
        <v>23</v>
      </c>
      <c r="E1" s="15" t="s">
        <v>24</v>
      </c>
      <c r="F1" s="15" t="s">
        <v>25</v>
      </c>
      <c r="G1" s="15" t="s">
        <v>26</v>
      </c>
      <c r="H1" s="15" t="s">
        <v>27</v>
      </c>
      <c r="I1" s="15" t="s">
        <v>28</v>
      </c>
    </row>
    <row r="2" spans="1:9" s="24" customFormat="1" ht="55.5">
      <c r="A2" s="18">
        <v>1</v>
      </c>
      <c r="B2" s="19" t="s">
        <v>29</v>
      </c>
      <c r="C2" s="20">
        <v>1</v>
      </c>
      <c r="D2" s="21" t="s">
        <v>30</v>
      </c>
      <c r="E2" s="22">
        <v>0</v>
      </c>
      <c r="F2" s="22">
        <v>0</v>
      </c>
      <c r="G2" s="22">
        <f aca="true" t="shared" si="0" ref="G2:G26">ROUND(C2*E2,0)</f>
        <v>0</v>
      </c>
      <c r="H2" s="22">
        <f aca="true" t="shared" si="1" ref="H2:H26">ROUND(C2*F2,0)</f>
        <v>0</v>
      </c>
      <c r="I2" s="23"/>
    </row>
    <row r="3" spans="1:9" s="24" customFormat="1" ht="30.75" customHeight="1">
      <c r="A3" s="18">
        <f aca="true" t="shared" si="2" ref="A3:A26">1+A2</f>
        <v>2</v>
      </c>
      <c r="B3" s="19" t="s">
        <v>31</v>
      </c>
      <c r="C3" s="20">
        <v>1</v>
      </c>
      <c r="D3" s="21" t="s">
        <v>30</v>
      </c>
      <c r="E3" s="22">
        <v>0</v>
      </c>
      <c r="F3" s="22">
        <v>0</v>
      </c>
      <c r="G3" s="22">
        <f t="shared" si="0"/>
        <v>0</v>
      </c>
      <c r="H3" s="22">
        <f t="shared" si="1"/>
        <v>0</v>
      </c>
      <c r="I3" s="21"/>
    </row>
    <row r="4" spans="1:9" s="24" customFormat="1" ht="30" customHeight="1">
      <c r="A4" s="18">
        <f t="shared" si="2"/>
        <v>3</v>
      </c>
      <c r="B4" s="19" t="s">
        <v>32</v>
      </c>
      <c r="C4" s="20">
        <v>1</v>
      </c>
      <c r="D4" s="21" t="s">
        <v>33</v>
      </c>
      <c r="E4" s="22">
        <v>0</v>
      </c>
      <c r="F4" s="22">
        <v>0</v>
      </c>
      <c r="G4" s="22">
        <f t="shared" si="0"/>
        <v>0</v>
      </c>
      <c r="H4" s="22">
        <f t="shared" si="1"/>
        <v>0</v>
      </c>
      <c r="I4" s="21"/>
    </row>
    <row r="5" spans="1:9" s="24" customFormat="1" ht="42">
      <c r="A5" s="18">
        <f t="shared" si="2"/>
        <v>4</v>
      </c>
      <c r="B5" s="19" t="s">
        <v>34</v>
      </c>
      <c r="C5" s="20">
        <v>1</v>
      </c>
      <c r="D5" s="21" t="s">
        <v>33</v>
      </c>
      <c r="E5" s="22">
        <v>0</v>
      </c>
      <c r="F5" s="22">
        <v>0</v>
      </c>
      <c r="G5" s="22">
        <f t="shared" si="0"/>
        <v>0</v>
      </c>
      <c r="H5" s="22">
        <f t="shared" si="1"/>
        <v>0</v>
      </c>
      <c r="I5" s="21"/>
    </row>
    <row r="6" spans="1:9" s="24" customFormat="1" ht="37.5" customHeight="1">
      <c r="A6" s="18">
        <f t="shared" si="2"/>
        <v>5</v>
      </c>
      <c r="B6" s="19" t="s">
        <v>35</v>
      </c>
      <c r="C6" s="20">
        <v>1</v>
      </c>
      <c r="D6" s="21" t="s">
        <v>33</v>
      </c>
      <c r="E6" s="22">
        <v>0</v>
      </c>
      <c r="F6" s="22">
        <v>0</v>
      </c>
      <c r="G6" s="22">
        <f t="shared" si="0"/>
        <v>0</v>
      </c>
      <c r="H6" s="22">
        <f t="shared" si="1"/>
        <v>0</v>
      </c>
      <c r="I6" s="21"/>
    </row>
    <row r="7" spans="1:9" s="24" customFormat="1" ht="48" customHeight="1">
      <c r="A7" s="18">
        <f t="shared" si="2"/>
        <v>6</v>
      </c>
      <c r="B7" s="19" t="s">
        <v>36</v>
      </c>
      <c r="C7" s="20">
        <v>1</v>
      </c>
      <c r="D7" s="21" t="s">
        <v>30</v>
      </c>
      <c r="E7" s="22">
        <v>0</v>
      </c>
      <c r="F7" s="22">
        <v>0</v>
      </c>
      <c r="G7" s="22">
        <f t="shared" si="0"/>
        <v>0</v>
      </c>
      <c r="H7" s="22">
        <f t="shared" si="1"/>
        <v>0</v>
      </c>
      <c r="I7" s="21"/>
    </row>
    <row r="8" spans="1:9" s="24" customFormat="1" ht="27.75">
      <c r="A8" s="18">
        <f t="shared" si="2"/>
        <v>7</v>
      </c>
      <c r="B8" s="19" t="s">
        <v>37</v>
      </c>
      <c r="C8" s="20">
        <v>1</v>
      </c>
      <c r="D8" s="21" t="s">
        <v>33</v>
      </c>
      <c r="E8" s="22">
        <v>0</v>
      </c>
      <c r="F8" s="22">
        <v>0</v>
      </c>
      <c r="G8" s="22">
        <f t="shared" si="0"/>
        <v>0</v>
      </c>
      <c r="H8" s="22">
        <f t="shared" si="1"/>
        <v>0</v>
      </c>
      <c r="I8" s="21"/>
    </row>
    <row r="9" spans="1:9" s="24" customFormat="1" ht="42" customHeight="1">
      <c r="A9" s="18">
        <f t="shared" si="2"/>
        <v>8</v>
      </c>
      <c r="B9" s="19" t="s">
        <v>38</v>
      </c>
      <c r="C9" s="20">
        <v>60</v>
      </c>
      <c r="D9" s="21" t="s">
        <v>39</v>
      </c>
      <c r="E9" s="22">
        <v>0</v>
      </c>
      <c r="F9" s="22">
        <v>0</v>
      </c>
      <c r="G9" s="22">
        <f t="shared" si="0"/>
        <v>0</v>
      </c>
      <c r="H9" s="22">
        <f t="shared" si="1"/>
        <v>0</v>
      </c>
      <c r="I9" s="21"/>
    </row>
    <row r="10" spans="1:9" s="24" customFormat="1" ht="27" customHeight="1">
      <c r="A10" s="18">
        <f t="shared" si="2"/>
        <v>9</v>
      </c>
      <c r="B10" s="19" t="s">
        <v>40</v>
      </c>
      <c r="C10" s="20">
        <f>C11+C12</f>
        <v>32</v>
      </c>
      <c r="D10" s="21" t="s">
        <v>33</v>
      </c>
      <c r="E10" s="22">
        <v>0</v>
      </c>
      <c r="F10" s="22">
        <v>0</v>
      </c>
      <c r="G10" s="22">
        <f t="shared" si="0"/>
        <v>0</v>
      </c>
      <c r="H10" s="22">
        <f t="shared" si="1"/>
        <v>0</v>
      </c>
      <c r="I10" s="21"/>
    </row>
    <row r="11" spans="1:9" s="24" customFormat="1" ht="27.75">
      <c r="A11" s="18">
        <f t="shared" si="2"/>
        <v>10</v>
      </c>
      <c r="B11" s="19" t="s">
        <v>41</v>
      </c>
      <c r="C11" s="20">
        <v>29</v>
      </c>
      <c r="D11" s="21" t="s">
        <v>33</v>
      </c>
      <c r="E11" s="22">
        <v>0</v>
      </c>
      <c r="F11" s="22">
        <v>0</v>
      </c>
      <c r="G11" s="22">
        <f t="shared" si="0"/>
        <v>0</v>
      </c>
      <c r="H11" s="22">
        <f t="shared" si="1"/>
        <v>0</v>
      </c>
      <c r="I11" s="21"/>
    </row>
    <row r="12" spans="1:9" s="24" customFormat="1" ht="42">
      <c r="A12" s="18">
        <f t="shared" si="2"/>
        <v>11</v>
      </c>
      <c r="B12" s="19" t="s">
        <v>42</v>
      </c>
      <c r="C12" s="20">
        <v>3</v>
      </c>
      <c r="D12" s="21" t="s">
        <v>33</v>
      </c>
      <c r="E12" s="22">
        <v>0</v>
      </c>
      <c r="F12" s="22">
        <v>0</v>
      </c>
      <c r="G12" s="22">
        <f t="shared" si="0"/>
        <v>0</v>
      </c>
      <c r="H12" s="22">
        <f t="shared" si="1"/>
        <v>0</v>
      </c>
      <c r="I12" s="21"/>
    </row>
    <row r="13" spans="1:9" s="24" customFormat="1" ht="27.75">
      <c r="A13" s="18">
        <f t="shared" si="2"/>
        <v>12</v>
      </c>
      <c r="B13" s="19" t="s">
        <v>43</v>
      </c>
      <c r="C13" s="20">
        <v>4</v>
      </c>
      <c r="D13" s="21" t="s">
        <v>33</v>
      </c>
      <c r="E13" s="22">
        <v>0</v>
      </c>
      <c r="F13" s="22">
        <v>0</v>
      </c>
      <c r="G13" s="22">
        <f t="shared" si="0"/>
        <v>0</v>
      </c>
      <c r="H13" s="22">
        <f t="shared" si="1"/>
        <v>0</v>
      </c>
      <c r="I13" s="21"/>
    </row>
    <row r="14" spans="1:9" s="24" customFormat="1" ht="27.75">
      <c r="A14" s="18">
        <f t="shared" si="2"/>
        <v>13</v>
      </c>
      <c r="B14" s="19" t="s">
        <v>44</v>
      </c>
      <c r="C14" s="20">
        <f>C13</f>
        <v>4</v>
      </c>
      <c r="D14" s="21" t="s">
        <v>33</v>
      </c>
      <c r="E14" s="22">
        <v>0</v>
      </c>
      <c r="F14" s="22">
        <v>0</v>
      </c>
      <c r="G14" s="22">
        <f t="shared" si="0"/>
        <v>0</v>
      </c>
      <c r="H14" s="22">
        <f t="shared" si="1"/>
        <v>0</v>
      </c>
      <c r="I14" s="21"/>
    </row>
    <row r="15" spans="1:9" s="24" customFormat="1" ht="27.75">
      <c r="A15" s="18">
        <f t="shared" si="2"/>
        <v>14</v>
      </c>
      <c r="B15" s="19" t="s">
        <v>45</v>
      </c>
      <c r="C15" s="20">
        <v>1</v>
      </c>
      <c r="D15" s="21" t="s">
        <v>33</v>
      </c>
      <c r="E15" s="22">
        <v>0</v>
      </c>
      <c r="F15" s="22">
        <v>0</v>
      </c>
      <c r="G15" s="22">
        <f t="shared" si="0"/>
        <v>0</v>
      </c>
      <c r="H15" s="22">
        <f t="shared" si="1"/>
        <v>0</v>
      </c>
      <c r="I15" s="21"/>
    </row>
    <row r="16" spans="1:9" s="24" customFormat="1" ht="27.75">
      <c r="A16" s="18">
        <f t="shared" si="2"/>
        <v>15</v>
      </c>
      <c r="B16" s="19" t="s">
        <v>46</v>
      </c>
      <c r="C16" s="20">
        <v>1</v>
      </c>
      <c r="D16" s="21" t="s">
        <v>33</v>
      </c>
      <c r="E16" s="22">
        <v>0</v>
      </c>
      <c r="F16" s="22">
        <v>0</v>
      </c>
      <c r="G16" s="22">
        <f t="shared" si="0"/>
        <v>0</v>
      </c>
      <c r="H16" s="22">
        <f t="shared" si="1"/>
        <v>0</v>
      </c>
      <c r="I16" s="21"/>
    </row>
    <row r="17" spans="1:9" s="24" customFormat="1" ht="37.5" customHeight="1">
      <c r="A17" s="18">
        <f t="shared" si="2"/>
        <v>16</v>
      </c>
      <c r="B17" s="19" t="s">
        <v>47</v>
      </c>
      <c r="C17" s="20">
        <v>13</v>
      </c>
      <c r="D17" s="21" t="s">
        <v>33</v>
      </c>
      <c r="E17" s="22">
        <v>0</v>
      </c>
      <c r="F17" s="22">
        <v>0</v>
      </c>
      <c r="G17" s="22">
        <f t="shared" si="0"/>
        <v>0</v>
      </c>
      <c r="H17" s="22">
        <f t="shared" si="1"/>
        <v>0</v>
      </c>
      <c r="I17" s="21"/>
    </row>
    <row r="18" spans="1:9" s="24" customFormat="1" ht="42.75" customHeight="1">
      <c r="A18" s="18">
        <f t="shared" si="2"/>
        <v>17</v>
      </c>
      <c r="B18" s="19" t="s">
        <v>48</v>
      </c>
      <c r="C18" s="20">
        <v>1</v>
      </c>
      <c r="D18" s="21" t="s">
        <v>33</v>
      </c>
      <c r="E18" s="22">
        <v>0</v>
      </c>
      <c r="F18" s="22">
        <v>0</v>
      </c>
      <c r="G18" s="22">
        <f t="shared" si="0"/>
        <v>0</v>
      </c>
      <c r="H18" s="22">
        <f t="shared" si="1"/>
        <v>0</v>
      </c>
      <c r="I18" s="21"/>
    </row>
    <row r="19" spans="1:9" s="24" customFormat="1" ht="42">
      <c r="A19" s="18">
        <f t="shared" si="2"/>
        <v>18</v>
      </c>
      <c r="B19" s="19" t="s">
        <v>49</v>
      </c>
      <c r="C19" s="20">
        <f>(C13+C10+4)*12</f>
        <v>480</v>
      </c>
      <c r="D19" s="21" t="s">
        <v>39</v>
      </c>
      <c r="E19" s="22">
        <v>0</v>
      </c>
      <c r="F19" s="22">
        <v>0</v>
      </c>
      <c r="G19" s="22">
        <f t="shared" si="0"/>
        <v>0</v>
      </c>
      <c r="H19" s="22">
        <f t="shared" si="1"/>
        <v>0</v>
      </c>
      <c r="I19" s="21"/>
    </row>
    <row r="20" spans="1:9" s="24" customFormat="1" ht="69.75">
      <c r="A20" s="18">
        <f t="shared" si="2"/>
        <v>19</v>
      </c>
      <c r="B20" s="19" t="s">
        <v>50</v>
      </c>
      <c r="C20" s="20">
        <f>INT(C19*0.85+16)</f>
        <v>424</v>
      </c>
      <c r="D20" s="21" t="s">
        <v>39</v>
      </c>
      <c r="E20" s="25">
        <v>0</v>
      </c>
      <c r="F20" s="25">
        <v>0</v>
      </c>
      <c r="G20" s="22">
        <f t="shared" si="0"/>
        <v>0</v>
      </c>
      <c r="H20" s="22">
        <f t="shared" si="1"/>
        <v>0</v>
      </c>
      <c r="I20" s="21"/>
    </row>
    <row r="21" spans="1:9" s="24" customFormat="1" ht="72">
      <c r="A21" s="18">
        <f t="shared" si="2"/>
        <v>20</v>
      </c>
      <c r="B21" s="26" t="s">
        <v>51</v>
      </c>
      <c r="C21" s="20">
        <f>(C17+C18)*12+14+26</f>
        <v>208</v>
      </c>
      <c r="D21" s="21" t="s">
        <v>52</v>
      </c>
      <c r="E21" s="22">
        <v>0</v>
      </c>
      <c r="F21" s="22">
        <v>0</v>
      </c>
      <c r="G21" s="22">
        <f t="shared" si="0"/>
        <v>0</v>
      </c>
      <c r="H21" s="22">
        <f t="shared" si="1"/>
        <v>0</v>
      </c>
      <c r="I21" s="21"/>
    </row>
    <row r="22" spans="1:9" s="24" customFormat="1" ht="27.75">
      <c r="A22" s="18">
        <f t="shared" si="2"/>
        <v>21</v>
      </c>
      <c r="B22" s="19" t="s">
        <v>53</v>
      </c>
      <c r="C22" s="20">
        <f>C21*3</f>
        <v>624</v>
      </c>
      <c r="D22" s="21" t="s">
        <v>33</v>
      </c>
      <c r="E22" s="22">
        <v>0</v>
      </c>
      <c r="F22" s="22">
        <v>0</v>
      </c>
      <c r="G22" s="22">
        <f t="shared" si="0"/>
        <v>0</v>
      </c>
      <c r="H22" s="22">
        <f t="shared" si="1"/>
        <v>0</v>
      </c>
      <c r="I22" s="21"/>
    </row>
    <row r="23" spans="1:9" s="24" customFormat="1" ht="30" customHeight="1">
      <c r="A23" s="18">
        <f t="shared" si="2"/>
        <v>22</v>
      </c>
      <c r="B23" s="19" t="s">
        <v>54</v>
      </c>
      <c r="C23" s="20">
        <v>1</v>
      </c>
      <c r="D23" s="21" t="s">
        <v>30</v>
      </c>
      <c r="E23" s="22">
        <v>0</v>
      </c>
      <c r="F23" s="22">
        <v>0</v>
      </c>
      <c r="G23" s="22">
        <f t="shared" si="0"/>
        <v>0</v>
      </c>
      <c r="H23" s="22">
        <f t="shared" si="1"/>
        <v>0</v>
      </c>
      <c r="I23" s="21"/>
    </row>
    <row r="24" spans="1:9" s="24" customFormat="1" ht="31.5" customHeight="1">
      <c r="A24" s="18">
        <f t="shared" si="2"/>
        <v>23</v>
      </c>
      <c r="B24" s="19" t="s">
        <v>55</v>
      </c>
      <c r="C24" s="20">
        <v>1</v>
      </c>
      <c r="D24" s="21" t="s">
        <v>30</v>
      </c>
      <c r="E24" s="22">
        <v>0</v>
      </c>
      <c r="F24" s="22">
        <v>0</v>
      </c>
      <c r="G24" s="22">
        <f t="shared" si="0"/>
        <v>0</v>
      </c>
      <c r="H24" s="22">
        <f t="shared" si="1"/>
        <v>0</v>
      </c>
      <c r="I24" s="21"/>
    </row>
    <row r="25" spans="1:9" s="24" customFormat="1" ht="21" customHeight="1">
      <c r="A25" s="18">
        <f t="shared" si="2"/>
        <v>24</v>
      </c>
      <c r="B25" s="19" t="s">
        <v>56</v>
      </c>
      <c r="C25" s="20">
        <v>1</v>
      </c>
      <c r="D25" s="21" t="s">
        <v>30</v>
      </c>
      <c r="E25" s="22">
        <v>0</v>
      </c>
      <c r="F25" s="22">
        <v>0</v>
      </c>
      <c r="G25" s="22">
        <f t="shared" si="0"/>
        <v>0</v>
      </c>
      <c r="H25" s="22">
        <f t="shared" si="1"/>
        <v>0</v>
      </c>
      <c r="I25" s="23"/>
    </row>
    <row r="26" spans="1:9" s="24" customFormat="1" ht="27.75">
      <c r="A26" s="18">
        <f t="shared" si="2"/>
        <v>25</v>
      </c>
      <c r="B26" s="19" t="s">
        <v>57</v>
      </c>
      <c r="C26" s="20">
        <v>1</v>
      </c>
      <c r="D26" s="21" t="s">
        <v>30</v>
      </c>
      <c r="E26" s="22">
        <v>0</v>
      </c>
      <c r="F26" s="22">
        <v>0</v>
      </c>
      <c r="G26" s="22">
        <f t="shared" si="0"/>
        <v>0</v>
      </c>
      <c r="H26" s="22">
        <f t="shared" si="1"/>
        <v>0</v>
      </c>
      <c r="I26" s="21"/>
    </row>
    <row r="27" spans="1:9" s="34" customFormat="1" ht="16.5" customHeight="1">
      <c r="A27" s="27"/>
      <c r="B27" s="28" t="s">
        <v>58</v>
      </c>
      <c r="C27" s="29"/>
      <c r="D27" s="30"/>
      <c r="E27" s="31"/>
      <c r="F27" s="31"/>
      <c r="G27" s="32">
        <f>ROUND(SUM(G9:G26),0)</f>
        <v>0</v>
      </c>
      <c r="H27" s="32">
        <f>ROUND(SUM(H9:H26),0)</f>
        <v>0</v>
      </c>
      <c r="I27" s="33"/>
    </row>
  </sheetData>
  <sheetProtection selectLockedCells="1" selectUnlockedCells="1"/>
  <printOptions gridLines="1" horizontalCentered="1"/>
  <pageMargins left="0.5902777777777778" right="0.27569444444444446" top="0.6930555555555555" bottom="0.6944444444444444" header="0.4166666666666667" footer="0.5118055555555555"/>
  <pageSetup firstPageNumber="1" useFirstPageNumber="1" fitToHeight="1" fitToWidth="1" horizontalDpi="300" verticalDpi="300" orientation="portrait" paperSize="9" scale="73" r:id="rId1"/>
  <headerFooter alignWithMargins="0">
    <oddHeader>&amp;C&amp;"Arial,Normál"&amp;10&amp;A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Dr. Kardos Norbert</cp:lastModifiedBy>
  <dcterms:modified xsi:type="dcterms:W3CDTF">2018-04-13T11:04:22Z</dcterms:modified>
  <cp:category/>
  <cp:version/>
  <cp:contentType/>
  <cp:contentStatus/>
</cp:coreProperties>
</file>