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olya\Desktop\Mfalu_kvtg_0815\j_kertépitészet_útépites\"/>
    </mc:Choice>
  </mc:AlternateContent>
  <bookViews>
    <workbookView xWindow="0" yWindow="0" windowWidth="16380" windowHeight="8196" tabRatio="991"/>
  </bookViews>
  <sheets>
    <sheet name="Főösszesítő" sheetId="1" r:id="rId1"/>
    <sheet name="K-T_Tájépítészet" sheetId="2" r:id="rId2"/>
  </sheets>
  <definedNames>
    <definedName name="__" localSheetId="0">#REF!</definedName>
    <definedName name="__">#REF!</definedName>
    <definedName name="___1" localSheetId="0">#REF!</definedName>
    <definedName name="___1">#REF!</definedName>
    <definedName name="___1_1" localSheetId="0">#REF!</definedName>
    <definedName name="___1_1">#REF!</definedName>
    <definedName name="___1_1_1" localSheetId="0">#REF!</definedName>
    <definedName name="___1_1_1">#REF!</definedName>
    <definedName name="___2" localSheetId="0">#REF!</definedName>
    <definedName name="___2">#REF!</definedName>
    <definedName name="___3" localSheetId="0">#REF!</definedName>
    <definedName name="___3">#REF!</definedName>
    <definedName name="_1___1_1" localSheetId="0">#REF!</definedName>
    <definedName name="_1___1_1">#REF!</definedName>
    <definedName name="_10Nyomtatás_Cím_1_1" localSheetId="0">#REF!</definedName>
    <definedName name="_10Nyomtatás_Cím_1_1">#REF!</definedName>
    <definedName name="_11Nyomtatási_Tartomány_1_1" localSheetId="0">#REF!</definedName>
    <definedName name="_11Nyomtatási_Tartomány_1_1">#REF!</definedName>
    <definedName name="_12PRG_1_1" localSheetId="0">#REF!</definedName>
    <definedName name="_12PRG_1_1">#REF!</definedName>
    <definedName name="_13VAL_1_1" localSheetId="0">#REF!</definedName>
    <definedName name="_13VAL_1_1">#REF!</definedName>
    <definedName name="_14VÁLT_1_1" localSheetId="0">#REF!</definedName>
    <definedName name="_14VÁLT_1_1">#REF!</definedName>
    <definedName name="_15VALU_1_1" localSheetId="0">#REF!</definedName>
    <definedName name="_15VALU_1_1">#REF!</definedName>
    <definedName name="_2ALAP_1_1" localSheetId="0">#REF!</definedName>
    <definedName name="_2ALAP_1_1">#REF!</definedName>
    <definedName name="_3ATSÁR_1_1" localSheetId="0">#REF!</definedName>
    <definedName name="_3ATSÁR_1_1">#REF!</definedName>
    <definedName name="_4ATSÁRF_1_1" localSheetId="0">#REF!</definedName>
    <definedName name="_4ATSÁRF_1_1">#REF!</definedName>
    <definedName name="_5DEMÁR_1_1" localSheetId="0">#REF!</definedName>
    <definedName name="_5DEMÁR_1_1">#REF!</definedName>
    <definedName name="_6DEMÁRF_1_1" localSheetId="0">#REF!</definedName>
    <definedName name="_6DEMÁRF_1_1">#REF!</definedName>
    <definedName name="_7EM_1_1" localSheetId="0">#REF!</definedName>
    <definedName name="_7EM_1_1">#REF!</definedName>
    <definedName name="_8EN_1_1" localSheetId="0">#REF!</definedName>
    <definedName name="_8EN_1_1">#REF!</definedName>
    <definedName name="_9Könyvtár_1_1" localSheetId="0">#REF!</definedName>
    <definedName name="_9Könyvtár_1_1">#REF!</definedName>
    <definedName name="ALAP" localSheetId="0">#REF!</definedName>
    <definedName name="ALAP">#REF!</definedName>
    <definedName name="ALAP_1" localSheetId="0">#REF!</definedName>
    <definedName name="ALAP_1">#REF!</definedName>
    <definedName name="ALAP_1_1" localSheetId="0">#REF!</definedName>
    <definedName name="ALAP_1_1">#REF!</definedName>
    <definedName name="ALAP_1_1_1" localSheetId="0">#REF!</definedName>
    <definedName name="ALAP_1_1_1">#REF!</definedName>
    <definedName name="ALAP_2" localSheetId="0">#REF!</definedName>
    <definedName name="ALAP_2">#REF!</definedName>
    <definedName name="ALAP_3" localSheetId="0">#REF!</definedName>
    <definedName name="ALAP_3">#REF!</definedName>
    <definedName name="ATSÁR" localSheetId="0">#REF!</definedName>
    <definedName name="ATSÁR">#REF!</definedName>
    <definedName name="ATSÁR_1" localSheetId="0">#REF!</definedName>
    <definedName name="ATSÁR_1">#REF!</definedName>
    <definedName name="ATSÁR_1_1" localSheetId="0">#REF!</definedName>
    <definedName name="ATSÁR_1_1">#REF!</definedName>
    <definedName name="ATSÁR_1_1_1" localSheetId="0">#REF!</definedName>
    <definedName name="ATSÁR_1_1_1">#REF!</definedName>
    <definedName name="ATSÁR_2" localSheetId="0">#REF!</definedName>
    <definedName name="ATSÁR_2">#REF!</definedName>
    <definedName name="ATSÁR_3" localSheetId="0">#REF!</definedName>
    <definedName name="ATSÁR_3">#REF!</definedName>
    <definedName name="ATSÁRF" localSheetId="0">#REF!</definedName>
    <definedName name="ATSÁRF">#REF!</definedName>
    <definedName name="ATSÁRF_1" localSheetId="0">#REF!</definedName>
    <definedName name="ATSÁRF_1">#REF!</definedName>
    <definedName name="ATSÁRF_1_1" localSheetId="0">#REF!</definedName>
    <definedName name="ATSÁRF_1_1">#REF!</definedName>
    <definedName name="ATSÁRF_1_1_1" localSheetId="0">#REF!</definedName>
    <definedName name="ATSÁRF_1_1_1">#REF!</definedName>
    <definedName name="ATSÁRF_2" localSheetId="0">#REF!</definedName>
    <definedName name="ATSÁRF_2">#REF!</definedName>
    <definedName name="ATSÁRF_3" localSheetId="0">#REF!</definedName>
    <definedName name="ATSÁRF_3">#REF!</definedName>
    <definedName name="ddasda">#REF!</definedName>
    <definedName name="DEMÁR" localSheetId="0">#REF!</definedName>
    <definedName name="DEMÁR">#REF!</definedName>
    <definedName name="DEMÁR_1" localSheetId="0">#REF!</definedName>
    <definedName name="DEMÁR_1">#REF!</definedName>
    <definedName name="DEMÁR_1_1" localSheetId="0">#REF!</definedName>
    <definedName name="DEMÁR_1_1">#REF!</definedName>
    <definedName name="DEMÁR_1_1_1" localSheetId="0">#REF!</definedName>
    <definedName name="DEMÁR_1_1_1">#REF!</definedName>
    <definedName name="DEMÁR_2" localSheetId="0">#REF!</definedName>
    <definedName name="DEMÁR_2">#REF!</definedName>
    <definedName name="DEMÁR_3" localSheetId="0">#REF!</definedName>
    <definedName name="DEMÁR_3">#REF!</definedName>
    <definedName name="DEMÁRF" localSheetId="0">#REF!</definedName>
    <definedName name="DEMÁRF">#REF!</definedName>
    <definedName name="DEMÁRF_1" localSheetId="0">#REF!</definedName>
    <definedName name="DEMÁRF_1">#REF!</definedName>
    <definedName name="DEMÁRF_1_1" localSheetId="0">#REF!</definedName>
    <definedName name="DEMÁRF_1_1">#REF!</definedName>
    <definedName name="DEMÁRF_1_1_1" localSheetId="0">#REF!</definedName>
    <definedName name="DEMÁRF_1_1_1">#REF!</definedName>
    <definedName name="DEMÁRF_2" localSheetId="0">#REF!</definedName>
    <definedName name="DEMÁRF_2">#REF!</definedName>
    <definedName name="DEMÁRF_3" localSheetId="0">#REF!</definedName>
    <definedName name="DEMÁRF_3">#REF!</definedName>
    <definedName name="EM" localSheetId="0">#REF!</definedName>
    <definedName name="EM">#REF!</definedName>
    <definedName name="EM_1" localSheetId="0">#REF!</definedName>
    <definedName name="EM_1">#REF!</definedName>
    <definedName name="EM_1_1" localSheetId="0">#REF!</definedName>
    <definedName name="EM_1_1">#REF!</definedName>
    <definedName name="EM_1_1_1" localSheetId="0">#REF!</definedName>
    <definedName name="EM_1_1_1">#REF!</definedName>
    <definedName name="EM_2" localSheetId="0">#REF!</definedName>
    <definedName name="EM_2">#REF!</definedName>
    <definedName name="EM_3" localSheetId="0">#REF!</definedName>
    <definedName name="EM_3">#REF!</definedName>
    <definedName name="EN" localSheetId="0">#REF!</definedName>
    <definedName name="EN">#REF!</definedName>
    <definedName name="EN_1" localSheetId="0">#REF!</definedName>
    <definedName name="EN_1">#REF!</definedName>
    <definedName name="EN_1_1" localSheetId="0">#REF!</definedName>
    <definedName name="EN_1_1">#REF!</definedName>
    <definedName name="EN_1_1_1" localSheetId="0">#REF!</definedName>
    <definedName name="EN_1_1_1">#REF!</definedName>
    <definedName name="EN_2" localSheetId="0">#REF!</definedName>
    <definedName name="EN_2">#REF!</definedName>
    <definedName name="EN_3" localSheetId="0">#REF!</definedName>
    <definedName name="EN_3">#REF!</definedName>
    <definedName name="Excel_BuiltIn_Print_Area_1" localSheetId="0">#REF!</definedName>
    <definedName name="Excel_BuiltIn_Print_Area_1">#REF!</definedName>
    <definedName name="Excel_BuiltIn_Print_Area_1_1">#REF!</definedName>
    <definedName name="Excel_BuiltIn_Print_Area_2" localSheetId="0">#REF!</definedName>
    <definedName name="Excel_BuiltIn_Print_Area_2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Titles_2" localSheetId="0">#REF!</definedName>
    <definedName name="Excel_BuiltIn_Print_Titles_2">#REF!</definedName>
    <definedName name="fdsfsdfasdsdfsdf">#REF!</definedName>
    <definedName name="i" localSheetId="0">#REF!</definedName>
    <definedName name="i">#REF!</definedName>
    <definedName name="Könyvtár" localSheetId="0">#REF!</definedName>
    <definedName name="Könyvtár">#REF!</definedName>
    <definedName name="Könyvtár_1" localSheetId="0">#REF!</definedName>
    <definedName name="Könyvtár_1">#REF!</definedName>
    <definedName name="Könyvtár_1_1" localSheetId="0">#REF!</definedName>
    <definedName name="Könyvtár_1_1">#REF!</definedName>
    <definedName name="Könyvtár_1_1_1" localSheetId="0">#REF!</definedName>
    <definedName name="Könyvtár_1_1_1">#REF!</definedName>
    <definedName name="Könyvtár_2" localSheetId="0">#REF!</definedName>
    <definedName name="Könyvtár_2">#REF!</definedName>
    <definedName name="Könyvtár_3" localSheetId="0">#REF!</definedName>
    <definedName name="Könyvtár_3">#REF!</definedName>
    <definedName name="Nyomtatás_Cím" localSheetId="0">#REF!</definedName>
    <definedName name="Nyomtatás_Cím">#REF!</definedName>
    <definedName name="Nyomtatás_Cím_1" localSheetId="0">#REF!</definedName>
    <definedName name="Nyomtatás_Cím_1">#REF!</definedName>
    <definedName name="Nyomtatás_Cím_1_1" localSheetId="0">#REF!</definedName>
    <definedName name="Nyomtatás_Cím_1_1">#REF!</definedName>
    <definedName name="Nyomtatás_Cím_1_1_1" localSheetId="0">#REF!</definedName>
    <definedName name="Nyomtatás_Cím_1_1_1">#REF!</definedName>
    <definedName name="Nyomtatás_Cím_2" localSheetId="0">#REF!</definedName>
    <definedName name="Nyomtatás_Cím_2">#REF!</definedName>
    <definedName name="Nyomtatás_Cím_3" localSheetId="0">#REF!</definedName>
    <definedName name="Nyomtatás_Cím_3">#REF!</definedName>
    <definedName name="_xlnm.Print_Titles" localSheetId="0">Főösszesítő!$17:$18</definedName>
    <definedName name="_xlnm.Print_Titles" localSheetId="1">'K-T_Tájépítészet'!$10:$11</definedName>
    <definedName name="Nyomtatási_Tartomány" localSheetId="0">#REF!</definedName>
    <definedName name="Nyomtatási_Tartomány">#REF!</definedName>
    <definedName name="Nyomtatási_Tartomány_1" localSheetId="0">#REF!</definedName>
    <definedName name="Nyomtatási_Tartomány_1">#REF!</definedName>
    <definedName name="Nyomtatási_Tartomány_1_1" localSheetId="0">#REF!</definedName>
    <definedName name="Nyomtatási_Tartomány_1_1">#REF!</definedName>
    <definedName name="Nyomtatási_Tartomány_1_1_1" localSheetId="0">#REF!</definedName>
    <definedName name="Nyomtatási_Tartomány_1_1_1">#REF!</definedName>
    <definedName name="Nyomtatási_Tartomány_2" localSheetId="0">#REF!</definedName>
    <definedName name="Nyomtatási_Tartomány_2">#REF!</definedName>
    <definedName name="Nyomtatási_Tartomány_3" localSheetId="0">#REF!</definedName>
    <definedName name="Nyomtatási_Tartomány_3">#REF!</definedName>
    <definedName name="_xlnm.Print_Area" localSheetId="0">Főösszesítő!$A$8:$H$47</definedName>
    <definedName name="_xlnm.Print_Area" localSheetId="1">'K-T_Tájépítészet'!$A$1:$M$111</definedName>
    <definedName name="po" localSheetId="0">#REF!</definedName>
    <definedName name="po">#REF!</definedName>
    <definedName name="PRG" localSheetId="0">#REF!</definedName>
    <definedName name="PRG">#REF!</definedName>
    <definedName name="PRG_1" localSheetId="0">#REF!</definedName>
    <definedName name="PRG_1">#REF!</definedName>
    <definedName name="PRG_1_1" localSheetId="0">#REF!</definedName>
    <definedName name="PRG_1_1">#REF!</definedName>
    <definedName name="PRG_1_1_1" localSheetId="0">#REF!</definedName>
    <definedName name="PRG_1_1_1">#REF!</definedName>
    <definedName name="PRG_2" localSheetId="0">#REF!</definedName>
    <definedName name="PRG_2">#REF!</definedName>
    <definedName name="PRG_3" localSheetId="0">#REF!</definedName>
    <definedName name="PRG_3">#REF!</definedName>
    <definedName name="Print_Area_0" localSheetId="0">Főösszesítő!$A$8:$H$47</definedName>
    <definedName name="Print_Area_0" localSheetId="1">'K-T_Tájépítészet'!$A$1:$M$111</definedName>
    <definedName name="Print_Area_0_0" localSheetId="0">Főösszesítő!$A$8:$H$47</definedName>
    <definedName name="Print_Area_0_0" localSheetId="1">'K-T_Tájépítészet'!$A$1:$M$111</definedName>
    <definedName name="Print_Area_0_0_0" localSheetId="0">Főösszesítő!$A$8:$H$47</definedName>
    <definedName name="Print_Area_0_0_0" localSheetId="1">'K-T_Tájépítészet'!$A$1:$M$111</definedName>
    <definedName name="Print_Area_0_0_0_0" localSheetId="0">Főösszesítő!$A$8:$H$47</definedName>
    <definedName name="Print_Area_0_0_0_0" localSheetId="1">'K-T_Tájépítészet'!$A$1:$M$111</definedName>
    <definedName name="Print_Area_0_0_0_0_0" localSheetId="0">Főösszesítő!$A$8:$H$47</definedName>
    <definedName name="Print_Area_0_0_0_0_0" localSheetId="1">'K-T_Tájépítészet'!$A$1:$M$111</definedName>
    <definedName name="Print_Area_1" localSheetId="0">Főösszesítő!$A$8:$H$47</definedName>
    <definedName name="Print_Area_1" localSheetId="1">'K-T_Tájépítészet'!$A$1:$M$111</definedName>
    <definedName name="Print_Area_1_1" localSheetId="0">Főösszesítő!$A$8:$H$47</definedName>
    <definedName name="Print_Area_1_2" localSheetId="1">'K-T_Tájépítészet'!$A$1:$M$111</definedName>
    <definedName name="Print_Titles_0" localSheetId="0">Főösszesítő!$17:$18</definedName>
    <definedName name="Print_Titles_0" localSheetId="1">'K-T_Tájépítészet'!$10:$11</definedName>
    <definedName name="Print_Titles_0_0" localSheetId="0">Főösszesítő!$17:$18</definedName>
    <definedName name="Print_Titles_0_0" localSheetId="1">'K-T_Tájépítészet'!$10:$11</definedName>
    <definedName name="Print_Titles_0_0_0" localSheetId="0">Főösszesítő!$17:$18</definedName>
    <definedName name="Print_Titles_0_0_0" localSheetId="1">'K-T_Tájépítészet'!$10:$11</definedName>
    <definedName name="Print_Titles_0_0_0_0" localSheetId="0">Főösszesítő!$17:$18</definedName>
    <definedName name="Print_Titles_0_0_0_0" localSheetId="1">'K-T_Tájépítészet'!$10:$11</definedName>
    <definedName name="Print_Titles_0_0_0_0_0" localSheetId="0">Főösszesítő!$17:$18</definedName>
    <definedName name="Print_Titles_0_0_0_0_0" localSheetId="1">'K-T_Tájépítészet'!$10:$11</definedName>
    <definedName name="Print_Titles_1" localSheetId="0">Főösszesítő!$17:$18</definedName>
    <definedName name="Print_Titles_1_1" localSheetId="0">Főösszesítő!$17:$18</definedName>
    <definedName name="Print_Titles_1_2" localSheetId="1">'K-T_Tájépítészet'!$10:$11</definedName>
    <definedName name="Print_Titles_2" localSheetId="1">'K-T_Tájépítészet'!$10:$11</definedName>
    <definedName name="qa" localSheetId="0">#REF!</definedName>
    <definedName name="qa">#REF!</definedName>
    <definedName name="qqqwe">#REF!</definedName>
    <definedName name="saSASA">#REF!</definedName>
    <definedName name="tg" localSheetId="0">#REF!</definedName>
    <definedName name="tg">#REF!</definedName>
    <definedName name="tz" localSheetId="0">#REF!</definedName>
    <definedName name="tz">#REF!</definedName>
    <definedName name="ui" localSheetId="0">#REF!</definedName>
    <definedName name="ui">#REF!</definedName>
    <definedName name="VAL" localSheetId="0">#REF!</definedName>
    <definedName name="VAL">#REF!</definedName>
    <definedName name="VAL_1" localSheetId="0">#REF!</definedName>
    <definedName name="VAL_1">#REF!</definedName>
    <definedName name="VAL_1_1" localSheetId="0">#REF!</definedName>
    <definedName name="VAL_1_1">#REF!</definedName>
    <definedName name="VAL_1_1_1" localSheetId="0">#REF!</definedName>
    <definedName name="VAL_1_1_1">#REF!</definedName>
    <definedName name="VAL_2" localSheetId="0">#REF!</definedName>
    <definedName name="VAL_2">#REF!</definedName>
    <definedName name="VAL_3" localSheetId="0">#REF!</definedName>
    <definedName name="VAL_3">#REF!</definedName>
    <definedName name="VÁLT" localSheetId="0">#REF!</definedName>
    <definedName name="VÁLT">#REF!</definedName>
    <definedName name="VÁLT_1" localSheetId="0">#REF!</definedName>
    <definedName name="VÁLT_1">#REF!</definedName>
    <definedName name="VÁLT_1_1" localSheetId="0">#REF!</definedName>
    <definedName name="VÁLT_1_1">#REF!</definedName>
    <definedName name="VÁLT_1_1_1" localSheetId="0">#REF!</definedName>
    <definedName name="VÁLT_1_1_1">#REF!</definedName>
    <definedName name="VÁLT_2" localSheetId="0">#REF!</definedName>
    <definedName name="VÁLT_2">#REF!</definedName>
    <definedName name="VÁLT_3" localSheetId="0">#REF!</definedName>
    <definedName name="VÁLT_3">#REF!</definedName>
    <definedName name="VALU" localSheetId="0">#REF!</definedName>
    <definedName name="VALU">#REF!</definedName>
    <definedName name="VALU_1" localSheetId="0">#REF!</definedName>
    <definedName name="VALU_1">#REF!</definedName>
    <definedName name="VALU_1_1" localSheetId="0">#REF!</definedName>
    <definedName name="VALU_1_1">#REF!</definedName>
    <definedName name="VALU_1_1_1" localSheetId="0">#REF!</definedName>
    <definedName name="VALU_1_1_1">#REF!</definedName>
    <definedName name="VALU_2" localSheetId="0">#REF!</definedName>
    <definedName name="VALU_2">#REF!</definedName>
    <definedName name="VALU_3" localSheetId="0">#REF!</definedName>
    <definedName name="VALU_3">#REF!</definedName>
    <definedName name="w" localSheetId="0">#REF!</definedName>
    <definedName name="w">#REF!</definedName>
    <definedName name="wo" localSheetId="0">#REF!</definedName>
    <definedName name="wo">#REF!</definedName>
  </definedNames>
  <calcPr calcId="162913" iterateDelta="1E-4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08" i="2" l="1"/>
  <c r="M108" i="2" s="1"/>
  <c r="M106" i="2" s="1"/>
  <c r="G34" i="1" s="1"/>
  <c r="H108" i="2"/>
  <c r="M104" i="2"/>
  <c r="L104" i="2"/>
  <c r="H104" i="2"/>
  <c r="L103" i="2"/>
  <c r="M103" i="2" s="1"/>
  <c r="H103" i="2"/>
  <c r="L102" i="2"/>
  <c r="M102" i="2" s="1"/>
  <c r="H102" i="2"/>
  <c r="L101" i="2"/>
  <c r="M101" i="2" s="1"/>
  <c r="H101" i="2"/>
  <c r="L93" i="2"/>
  <c r="F93" i="2"/>
  <c r="L92" i="2"/>
  <c r="M92" i="2" s="1"/>
  <c r="H92" i="2"/>
  <c r="L88" i="2"/>
  <c r="M88" i="2" s="1"/>
  <c r="M86" i="2" s="1"/>
  <c r="L79" i="2"/>
  <c r="M79" i="2" s="1"/>
  <c r="L78" i="2"/>
  <c r="M78" i="2" s="1"/>
  <c r="H78" i="2"/>
  <c r="L77" i="2"/>
  <c r="H77" i="2"/>
  <c r="M77" i="2" s="1"/>
  <c r="L76" i="2"/>
  <c r="M76" i="2" s="1"/>
  <c r="H76" i="2"/>
  <c r="L75" i="2"/>
  <c r="M75" i="2" s="1"/>
  <c r="M73" i="2"/>
  <c r="L73" i="2"/>
  <c r="L72" i="2"/>
  <c r="M72" i="2" s="1"/>
  <c r="H72" i="2"/>
  <c r="L71" i="2"/>
  <c r="M71" i="2" s="1"/>
  <c r="L69" i="2"/>
  <c r="M69" i="2" s="1"/>
  <c r="L68" i="2"/>
  <c r="M68" i="2" s="1"/>
  <c r="H68" i="2"/>
  <c r="L67" i="2"/>
  <c r="H67" i="2"/>
  <c r="L66" i="2"/>
  <c r="M66" i="2" s="1"/>
  <c r="H66" i="2"/>
  <c r="L65" i="2"/>
  <c r="M65" i="2" s="1"/>
  <c r="H65" i="2"/>
  <c r="M61" i="2"/>
  <c r="L61" i="2"/>
  <c r="L60" i="2"/>
  <c r="H60" i="2"/>
  <c r="L59" i="2"/>
  <c r="F59" i="2"/>
  <c r="H59" i="2" s="1"/>
  <c r="L58" i="2"/>
  <c r="M58" i="2" s="1"/>
  <c r="L56" i="2"/>
  <c r="M56" i="2" s="1"/>
  <c r="L55" i="2"/>
  <c r="H55" i="2"/>
  <c r="M54" i="2"/>
  <c r="L54" i="2"/>
  <c r="H54" i="2"/>
  <c r="F54" i="2"/>
  <c r="M53" i="2"/>
  <c r="L53" i="2"/>
  <c r="M51" i="2"/>
  <c r="L51" i="2"/>
  <c r="M50" i="2"/>
  <c r="L50" i="2"/>
  <c r="H50" i="2"/>
  <c r="L49" i="2"/>
  <c r="F49" i="2"/>
  <c r="H49" i="2" s="1"/>
  <c r="L48" i="2"/>
  <c r="M48" i="2" s="1"/>
  <c r="L42" i="2"/>
  <c r="H42" i="2"/>
  <c r="F42" i="2"/>
  <c r="L41" i="2"/>
  <c r="L33" i="2"/>
  <c r="L32" i="2"/>
  <c r="L31" i="2"/>
  <c r="M31" i="2" s="1"/>
  <c r="H31" i="2"/>
  <c r="L30" i="2"/>
  <c r="M30" i="2" s="1"/>
  <c r="H30" i="2"/>
  <c r="L29" i="2"/>
  <c r="M29" i="2" s="1"/>
  <c r="H29" i="2"/>
  <c r="L28" i="2"/>
  <c r="M28" i="2" s="1"/>
  <c r="H28" i="2"/>
  <c r="M27" i="2"/>
  <c r="L27" i="2"/>
  <c r="H27" i="2"/>
  <c r="H33" i="2" s="1"/>
  <c r="F33" i="2" s="1"/>
  <c r="L26" i="2"/>
  <c r="M26" i="2" s="1"/>
  <c r="H26" i="2"/>
  <c r="M25" i="2"/>
  <c r="L25" i="2"/>
  <c r="H25" i="2"/>
  <c r="L24" i="2"/>
  <c r="L23" i="2"/>
  <c r="M23" i="2" s="1"/>
  <c r="H23" i="2"/>
  <c r="L22" i="2"/>
  <c r="M22" i="2" s="1"/>
  <c r="H22" i="2"/>
  <c r="H32" i="2" s="1"/>
  <c r="F32" i="2" s="1"/>
  <c r="M32" i="2" s="1"/>
  <c r="L21" i="2"/>
  <c r="M21" i="2" s="1"/>
  <c r="H21" i="2"/>
  <c r="M20" i="2"/>
  <c r="L20" i="2"/>
  <c r="H20" i="2"/>
  <c r="D34" i="1"/>
  <c r="D33" i="1"/>
  <c r="D30" i="1"/>
  <c r="D29" i="1"/>
  <c r="D26" i="1"/>
  <c r="D25" i="1"/>
  <c r="D24" i="1"/>
  <c r="M99" i="2" l="1"/>
  <c r="M93" i="2"/>
  <c r="M90" i="2" s="1"/>
  <c r="M67" i="2"/>
  <c r="M63" i="2" s="1"/>
  <c r="G26" i="1" s="1"/>
  <c r="M60" i="2"/>
  <c r="M55" i="2"/>
  <c r="M59" i="2"/>
  <c r="M42" i="2"/>
  <c r="M33" i="2"/>
  <c r="M95" i="2"/>
  <c r="H32" i="1" s="1"/>
  <c r="G33" i="1"/>
  <c r="M49" i="2"/>
  <c r="M46" i="2" s="1"/>
  <c r="G25" i="1" s="1"/>
  <c r="H41" i="2"/>
  <c r="M41" i="2" s="1"/>
  <c r="M39" i="2" s="1"/>
  <c r="G29" i="1"/>
  <c r="F41" i="2"/>
  <c r="F24" i="2" s="1"/>
  <c r="H24" i="2" s="1"/>
  <c r="M24" i="2" s="1"/>
  <c r="M18" i="2" s="1"/>
  <c r="M14" i="2" s="1"/>
  <c r="G30" i="1" l="1"/>
  <c r="M81" i="2"/>
  <c r="H28" i="1" s="1"/>
  <c r="H21" i="1"/>
  <c r="G24" i="1"/>
  <c r="M35" i="2"/>
  <c r="H23" i="1" s="1"/>
  <c r="H36" i="1" l="1"/>
  <c r="E50" i="1" s="1"/>
  <c r="E51" i="1" s="1"/>
  <c r="M12" i="2"/>
  <c r="H38" i="1" l="1"/>
</calcChain>
</file>

<file path=xl/sharedStrings.xml><?xml version="1.0" encoding="utf-8"?>
<sst xmlns="http://schemas.openxmlformats.org/spreadsheetml/2006/main" count="252" uniqueCount="139">
  <si>
    <t>NYÍREGYHÁZA MÚZEUMFALU_RAKTÁR ÉPÜLET
NYÍREGYHÁZA, 0294/2 HRSZ 
Kertépítészeti terveinek tételkiírása</t>
  </si>
  <si>
    <t>2017. január</t>
  </si>
  <si>
    <t>A mennyiségek a tervekről ellenőrizendők! 
A költségkiírás az építész és egyéb szakági tervekkel együtt értelmezendő, eltérés esetén a terveken feltüntetett mennyiségek és méretek a mérvadóak. Eltéréseket jelezni kell a tervezőknek!
A megadott mennyiségek tervekről pontosan mért adatok, vágási és egyéb hulladékot nem tartalmazzák, ömlesztett áru esetén tömörítés utáni mennyiségek, geotextilek esetén az átlapolásokat nem tartalmazzák!
A megadott minőségektől és méretektől eltérni csak a tervezők hozzájárulásával lehet!</t>
  </si>
  <si>
    <t>Sz. / No.</t>
  </si>
  <si>
    <t>Leírás</t>
  </si>
  <si>
    <t>Anyag + Díj  Σ
(nettó Ft)</t>
  </si>
  <si>
    <t>1.</t>
  </si>
  <si>
    <t>Tájépítészet</t>
  </si>
  <si>
    <t>1.1</t>
  </si>
  <si>
    <t>Bontás, előkészítés</t>
  </si>
  <si>
    <t>1.2</t>
  </si>
  <si>
    <t>Építés</t>
  </si>
  <si>
    <t>1.2.1</t>
  </si>
  <si>
    <t>1.2.2</t>
  </si>
  <si>
    <t>1.2.3</t>
  </si>
  <si>
    <t>1.3</t>
  </si>
  <si>
    <t>Berendezési tárgyak</t>
  </si>
  <si>
    <t>1.3.1</t>
  </si>
  <si>
    <t>1.3.2</t>
  </si>
  <si>
    <t>1.4</t>
  </si>
  <si>
    <t>Kertészeti munkák</t>
  </si>
  <si>
    <t>1.4.1</t>
  </si>
  <si>
    <t>1.4.2</t>
  </si>
  <si>
    <t>Összesen nettó</t>
  </si>
  <si>
    <t>Összesen bruttó</t>
  </si>
  <si>
    <t>készítette: Remeczki Rita</t>
  </si>
  <si>
    <t>Open Air Design kft.</t>
  </si>
  <si>
    <t>06 20 511 73 28</t>
  </si>
  <si>
    <t>KÖRNYEZETRENDEZÉSSEL ÉRINTETT TERÜLET</t>
  </si>
  <si>
    <t>M2</t>
  </si>
  <si>
    <t>NETTÓ BEKERÜLÉS</t>
  </si>
  <si>
    <t>FT</t>
  </si>
  <si>
    <t>NÉGYZETMÉTERRE ESŐ EGYSÉGÁR</t>
  </si>
  <si>
    <t>FT/M2</t>
  </si>
  <si>
    <t>Dátum:</t>
  </si>
  <si>
    <t>A mennyiségek a tervekről ellenőrizendők! 
A költségkiírás a szakági tervekkel együtt értelmezendő, eltérés esetén a terveken feltüntetett mennyiségek és méretek a mérvadóak. Eltéréseket jelezni kell a tervezőknek!
A megadott mennyiségek tervekről pontosan mért adatok, vágási és egyéb hulladékot nem tartalmazzák, ömlesztett áru esetén tömörítés utáni mennyiségek, geotextilek esetén az átlapolásokat nem tartalmazzák!
A megadott minőségektől és méretektől eltérni csak a tervezők hozzájárulásával lehet!</t>
  </si>
  <si>
    <t>minőség</t>
  </si>
  <si>
    <t>Egységár</t>
  </si>
  <si>
    <t>Mért Mennyiség</t>
  </si>
  <si>
    <t>Egység</t>
  </si>
  <si>
    <t>Számított Mennyiség</t>
  </si>
  <si>
    <t>Anyag egységár
 (nettó Ft)</t>
  </si>
  <si>
    <t>Díj egységár
(nettó Ft)</t>
  </si>
  <si>
    <t>A+D egységár Σ
(nettó Ft)</t>
  </si>
  <si>
    <t>TÁJÉPÍTÉSZET</t>
  </si>
  <si>
    <t>BONTÁS, ELŐKÉSZÍTÉS</t>
  </si>
  <si>
    <t>K-01 Bontási tervvel együtt kezelendő</t>
  </si>
  <si>
    <t>1.1.1</t>
  </si>
  <si>
    <t>fás-bokros terület irtása</t>
  </si>
  <si>
    <t>15cm törzsátmérő alatti fák, bokrok irtása, ritkítása, hulladék konténerbe rakása</t>
  </si>
  <si>
    <t>m2</t>
  </si>
  <si>
    <t>m3</t>
  </si>
  <si>
    <t>fakivágás</t>
  </si>
  <si>
    <t>20-39cm törzsátmérő között, hulladék konténerbe rakása</t>
  </si>
  <si>
    <t>gyepnyesés</t>
  </si>
  <si>
    <t>10cm vastagságban, teljes zöldfelületen, hulladék konténerbe rakása</t>
  </si>
  <si>
    <t>kalodázás</t>
  </si>
  <si>
    <t>meglévő fák védelme deszkázattal, 1,5x1,5x1,5m, törzs körül gumi kitámasztással</t>
  </si>
  <si>
    <t>db</t>
  </si>
  <si>
    <t>humuszleszedés</t>
  </si>
  <si>
    <t>10cm vastagságban, meglévő zöldfelületen, tervezett burkolatok alatti területen, deponálva</t>
  </si>
  <si>
    <t>aszfalt burkolat bontása</t>
  </si>
  <si>
    <t>alépítmény 25cm mélységben, gépi munkával, hulladék konténerbe rakása</t>
  </si>
  <si>
    <t>beton bontása</t>
  </si>
  <si>
    <t>25cm mélységben, gépi és kézi munkával, hulladék konténerbe rakása</t>
  </si>
  <si>
    <t>földút bontása</t>
  </si>
  <si>
    <t>15cm mélységben, gépi munkával</t>
  </si>
  <si>
    <t>díszburkolat bontása</t>
  </si>
  <si>
    <t>szórt burkolat bontása</t>
  </si>
  <si>
    <t>alépítménnyel, konténerbe rakása</t>
  </si>
  <si>
    <t>kapu bontása</t>
  </si>
  <si>
    <t>alépítménnye, konténerbe rakása</t>
  </si>
  <si>
    <t>kiemelt szegély bontása</t>
  </si>
  <si>
    <t>fm</t>
  </si>
  <si>
    <t>zöldhulladék elszállítása komposztáló helyre</t>
  </si>
  <si>
    <t>12m3-es konténer elszállítása</t>
  </si>
  <si>
    <t>építési hulladék elszállítása lerakóhelyre</t>
  </si>
  <si>
    <t>24m3-es konténer elszállítása és lerakóhelyi díj fizetése</t>
  </si>
  <si>
    <t>K-03 TEREPRENDEZÉSI tervvel együtt kezelendő</t>
  </si>
  <si>
    <t>Földmunka</t>
  </si>
  <si>
    <t>földkitermelés burkolt felüleletek, szegélyek alapozása alatt tükörkialakítás céljából</t>
  </si>
  <si>
    <t>kiszedés kézi és gépi erővel vegyesen, föld felrakása szállító járműre és elszállítása (sport burkolatok és épületek kivételével!!)</t>
  </si>
  <si>
    <t>finomtereprendezés összes zöldfelületnél és termőföld terítése újonnan létesítendő gyepfelületeknél, zöldfelületeknél</t>
  </si>
  <si>
    <t>20 cm jó minőségű (gazmentes, humuszos, jó vízháztartású, I. osztályú ellenőrzött minőségű) termőföld terítése részben hozott, részben deponált anyagból</t>
  </si>
  <si>
    <t>K-02 KERTÉPÍTÉSZETI tervvel és részletrajzokkal együtt kezelendő</t>
  </si>
  <si>
    <t>Szegélyek</t>
  </si>
  <si>
    <t>SZ1</t>
  </si>
  <si>
    <t>süllyesztett útszegély</t>
  </si>
  <si>
    <t>40/15/20 cm Barabás süllyesztett szegély - szürke</t>
  </si>
  <si>
    <t>C20/25-X0b (H)-24/F1 beton alapgerenda</t>
  </si>
  <si>
    <t>10 cm vtg. homokos kavics ágyazat THK 0/24 QTT</t>
  </si>
  <si>
    <t>tömörített altalaj (Trg≥95%, E2≥50MN/m2)</t>
  </si>
  <si>
    <t>SZ3</t>
  </si>
  <si>
    <t>kiemelt útszegély</t>
  </si>
  <si>
    <t>100/15/25 cm Barabás kiemelt szegély - szürke</t>
  </si>
  <si>
    <t>SZ2</t>
  </si>
  <si>
    <t>kerti szegély</t>
  </si>
  <si>
    <t>100/5/20 cm Barabás  kerti szegély - szürke</t>
  </si>
  <si>
    <t>Burkolatok</t>
  </si>
  <si>
    <t>B01*</t>
  </si>
  <si>
    <t>új aszfalt burkolat GÉPKOCSI terhelésre, utaknál</t>
  </si>
  <si>
    <t>4cm Bitumen emulziós aszfaltmakadám 4/8 bazalt zúzalék felszórással</t>
  </si>
  <si>
    <t>10cm Martaszfalt</t>
  </si>
  <si>
    <t>20cm FZKA 0/32 folyamatos szemszerkezetű zúzottkő alap(Trg= 96%, E2≥110MN/m2)</t>
  </si>
  <si>
    <t>25cm homokoskavics (Trg= 96%, E2≥65MN/m2), vagy FZKA 0/32 folyamatos szemszerkezetű, zúzottkő alap (Trg= 96%, E2≥110MN/m2)</t>
  </si>
  <si>
    <t>B02</t>
  </si>
  <si>
    <t>beton gyeprács burkolat GÉPKOCSI terhelésre, parkolóknál</t>
  </si>
  <si>
    <t>BARABÁS 40x60x8 gyephézagos kő, UNZ 0/4 fagyálló mészkő zúzottkő betöltéssel</t>
  </si>
  <si>
    <t>35 cm homokos kavics (Trg= 96%, E2≥65MN/m2), vagy FZKA 0/32 folyamatos szemszerkezetű zúzottkő alap, (Trg= 96%, E2≥110MN/m2)</t>
  </si>
  <si>
    <t>B04</t>
  </si>
  <si>
    <t>térkő burkolat GYALOGOS terhelésre</t>
  </si>
  <si>
    <t>BARABÁS 24x12x5 antracit-barna,  téglakő parketta mintába rakva</t>
  </si>
  <si>
    <t>4 cm homok ágyazat</t>
  </si>
  <si>
    <t>15 cm FZKA 0/32 folyamatos szemszerkezetű zúzottkő alap (Trg= 96%, E2≥110MN/m2)</t>
  </si>
  <si>
    <t>15 cm homokos kavics (Trg= 96%, E2≥65MN/m2), vagy FZKA 0/32 folyamatos szemszerkezetű zúzottkő alap, (Trg= 96%, E2≥110MN/m2)</t>
  </si>
  <si>
    <t>K-02 KERTÉPÍTÉSZETI tervvel együtt kezelendő</t>
  </si>
  <si>
    <t>Park berendezése</t>
  </si>
  <si>
    <t>SZEM</t>
  </si>
  <si>
    <t>Hulladék gyűjtők</t>
  </si>
  <si>
    <t>MMCITÉ Lena LN115 szemetes, alapozással gyártó utasítása szerint</t>
  </si>
  <si>
    <t>Kerítések, kapuk</t>
  </si>
  <si>
    <t>KE02</t>
  </si>
  <si>
    <t>3D ponthegesztett kerítés</t>
  </si>
  <si>
    <t>KERÍTÉSMEZŐ: 2DS 8/6/8 duplabordás táblás kerítésrendszer, 2030x2500mm, hegesztés után tűzihorganyzott, lyukméret: 5x20cm, táblarögzítővel, mint Kerítésker Kft.</t>
  </si>
  <si>
    <t>OSZLOP: 2500X60X40/1,5MM, horganyzott, kupakkal, mint Kerítésker kft., beépítés beton pontalap</t>
  </si>
  <si>
    <t>K-05 NÖVÉNYKIÜLTETÉSI tervvel és a műszaki leírás mellékletében lévő ÖSSZESÍTETT NÖVÉNYLISTÁVAL együtt kezelendő</t>
  </si>
  <si>
    <t>Növények</t>
  </si>
  <si>
    <t>lombos fák  ültetése</t>
  </si>
  <si>
    <t>a növénylistában megadott méretben és minőségben, 100x100x100cm gödörásással, zsákos szarvasmarha trágya talaj javítással, teljes talajcserével az ültetőgödrökben, tányérozással, egyoldali karózással</t>
  </si>
  <si>
    <t>cserjék ültetése</t>
  </si>
  <si>
    <t>a növénylistában megadott méretben, 30x30x30cm gödörásással, zsákos szarvasmarha trágya talaj javítással és teljes talajcserével</t>
  </si>
  <si>
    <t>évelők és díszfüvek ültetése</t>
  </si>
  <si>
    <t>a növénylistában megadott méretben, 20x20x20cm gödörásással, zsákos szarvasmarha trágya talaj javítással és teljes talajcserével</t>
  </si>
  <si>
    <t>gyepesítés</t>
  </si>
  <si>
    <t>EXTRA MINŐSÉGŰ, pázsit fűmagkeverék, öntözött díszgyep kialakítása, 6dkg/m2 mennyiségben, kézi vetéssel, terepfelszín hengerelésével, locsolással első kaszálásig</t>
  </si>
  <si>
    <t>kg</t>
  </si>
  <si>
    <t>Befejező munkák</t>
  </si>
  <si>
    <t>mulcsozás</t>
  </si>
  <si>
    <t>5-7cm vastagságban, osztályozott, közepes méretű vöröfenyő kéreg 2/10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</si>
</sst>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"/>
    <numFmt numFmtId="165" formatCode="_-* #,##0,_F_t_-;\-* #,##0,_F_t_-;_-* &quot;- &quot;_F_t_-;_-@_-"/>
    <numFmt numFmtId="166" formatCode="#,##0.0"/>
    <numFmt numFmtId="167" formatCode="0.0"/>
  </numFmts>
  <fonts count="27" x14ac:knownFonts="1">
    <font>
      <sz val="10"/>
      <name val="Arial CE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rgb="FF3366FF"/>
      <name val="Calibri"/>
      <family val="2"/>
      <charset val="238"/>
    </font>
    <font>
      <b/>
      <sz val="10"/>
      <color rgb="FF3366FF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9"/>
      <name val="Calibri"/>
      <family val="2"/>
      <charset val="238"/>
    </font>
    <font>
      <b/>
      <sz val="12"/>
      <color rgb="FF222222"/>
      <name val="Cambria"/>
      <family val="1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969696"/>
        <bgColor rgb="FF80808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6" fillId="0" borderId="0"/>
  </cellStyleXfs>
  <cellXfs count="179">
    <xf numFmtId="0" fontId="0" fillId="0" borderId="0" xfId="0"/>
    <xf numFmtId="0" fontId="26" fillId="0" borderId="0" xfId="1"/>
    <xf numFmtId="3" fontId="0" fillId="0" borderId="0" xfId="0" applyNumberFormat="1"/>
    <xf numFmtId="2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horizontal="left" vertical="center" wrapText="1"/>
    </xf>
    <xf numFmtId="2" fontId="5" fillId="0" borderId="0" xfId="1" applyNumberFormat="1" applyFont="1" applyBorder="1" applyAlignment="1">
      <alignment vertical="center"/>
    </xf>
    <xf numFmtId="3" fontId="6" fillId="0" borderId="2" xfId="1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 applyProtection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2" fontId="1" fillId="0" borderId="5" xfId="1" applyNumberFormat="1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vertical="center" wrapText="1"/>
    </xf>
    <xf numFmtId="3" fontId="4" fillId="0" borderId="5" xfId="1" applyNumberFormat="1" applyFont="1" applyBorder="1" applyAlignment="1">
      <alignment vertical="center" wrapText="1"/>
    </xf>
    <xf numFmtId="3" fontId="4" fillId="0" borderId="0" xfId="1" applyNumberFormat="1" applyFont="1" applyBorder="1" applyAlignment="1">
      <alignment vertical="center" wrapText="1"/>
    </xf>
    <xf numFmtId="3" fontId="4" fillId="0" borderId="0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2" fontId="1" fillId="0" borderId="0" xfId="1" applyNumberFormat="1" applyFont="1" applyBorder="1" applyAlignment="1">
      <alignment vertical="center" wrapText="1"/>
    </xf>
    <xf numFmtId="165" fontId="1" fillId="0" borderId="0" xfId="1" applyNumberFormat="1" applyFont="1" applyBorder="1" applyAlignment="1">
      <alignment horizontal="right" vertical="center"/>
    </xf>
    <xf numFmtId="3" fontId="4" fillId="0" borderId="0" xfId="0" applyNumberFormat="1" applyFont="1" applyBorder="1" applyAlignment="1" applyProtection="1">
      <alignment horizontal="right" vertical="center"/>
    </xf>
    <xf numFmtId="49" fontId="10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2" fillId="0" borderId="0" xfId="0" applyNumberFormat="1" applyFont="1" applyBorder="1" applyAlignment="1" applyProtection="1">
      <alignment horizontal="right" vertical="center"/>
    </xf>
    <xf numFmtId="3" fontId="2" fillId="0" borderId="0" xfId="1" applyNumberFormat="1" applyFont="1" applyBorder="1" applyAlignment="1">
      <alignment vertical="center"/>
    </xf>
    <xf numFmtId="49" fontId="1" fillId="0" borderId="0" xfId="1" applyNumberFormat="1" applyFont="1" applyBorder="1" applyAlignment="1">
      <alignment horizontal="center" vertical="center"/>
    </xf>
    <xf numFmtId="2" fontId="2" fillId="3" borderId="0" xfId="1" applyNumberFormat="1" applyFont="1" applyFill="1" applyBorder="1" applyAlignment="1">
      <alignment horizontal="left" vertical="center"/>
    </xf>
    <xf numFmtId="165" fontId="1" fillId="3" borderId="0" xfId="1" applyNumberFormat="1" applyFont="1" applyFill="1" applyBorder="1" applyAlignment="1">
      <alignment horizontal="right" vertical="center"/>
    </xf>
    <xf numFmtId="3" fontId="4" fillId="3" borderId="0" xfId="1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 applyProtection="1">
      <alignment horizontal="right" vertical="center"/>
    </xf>
    <xf numFmtId="2" fontId="2" fillId="0" borderId="0" xfId="1" applyNumberFormat="1" applyFont="1" applyBorder="1" applyAlignment="1">
      <alignment vertical="center" wrapText="1"/>
    </xf>
    <xf numFmtId="3" fontId="4" fillId="0" borderId="7" xfId="0" applyNumberFormat="1" applyFont="1" applyBorder="1" applyAlignment="1" applyProtection="1">
      <alignment horizontal="right" vertical="center"/>
    </xf>
    <xf numFmtId="2" fontId="1" fillId="0" borderId="0" xfId="1" applyNumberFormat="1" applyFont="1" applyBorder="1" applyAlignment="1">
      <alignment horizontal="left" vertical="center" wrapText="1"/>
    </xf>
    <xf numFmtId="2" fontId="11" fillId="0" borderId="8" xfId="1" applyNumberFormat="1" applyFont="1" applyBorder="1" applyAlignment="1">
      <alignment vertical="center" wrapText="1"/>
    </xf>
    <xf numFmtId="165" fontId="11" fillId="0" borderId="6" xfId="1" applyNumberFormat="1" applyFont="1" applyBorder="1" applyAlignment="1">
      <alignment horizontal="right" vertical="center"/>
    </xf>
    <xf numFmtId="165" fontId="11" fillId="0" borderId="9" xfId="1" applyNumberFormat="1" applyFont="1" applyBorder="1" applyAlignment="1">
      <alignment horizontal="right" vertical="center"/>
    </xf>
    <xf numFmtId="2" fontId="11" fillId="0" borderId="10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/>
    </xf>
    <xf numFmtId="165" fontId="11" fillId="0" borderId="11" xfId="1" applyNumberFormat="1" applyFont="1" applyBorder="1" applyAlignment="1">
      <alignment horizontal="right" vertical="center"/>
    </xf>
    <xf numFmtId="2" fontId="11" fillId="0" borderId="4" xfId="1" applyNumberFormat="1" applyFont="1" applyBorder="1" applyAlignment="1">
      <alignment vertical="center" wrapText="1"/>
    </xf>
    <xf numFmtId="165" fontId="11" fillId="0" borderId="5" xfId="1" applyNumberFormat="1" applyFont="1" applyBorder="1" applyAlignment="1">
      <alignment horizontal="right" vertical="center"/>
    </xf>
    <xf numFmtId="165" fontId="11" fillId="0" borderId="12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2" fontId="6" fillId="0" borderId="2" xfId="1" applyNumberFormat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vertical="center" wrapText="1"/>
    </xf>
    <xf numFmtId="2" fontId="4" fillId="0" borderId="0" xfId="1" applyNumberFormat="1" applyFont="1" applyBorder="1" applyAlignment="1">
      <alignment horizontal="left" vertical="center"/>
    </xf>
    <xf numFmtId="2" fontId="13" fillId="4" borderId="0" xfId="1" applyNumberFormat="1" applyFont="1" applyFill="1" applyBorder="1" applyAlignment="1">
      <alignment horizontal="center" vertical="center"/>
    </xf>
    <xf numFmtId="2" fontId="14" fillId="4" borderId="0" xfId="1" applyNumberFormat="1" applyFont="1" applyFill="1" applyBorder="1" applyAlignment="1">
      <alignment horizontal="center" vertical="center"/>
    </xf>
    <xf numFmtId="2" fontId="13" fillId="4" borderId="0" xfId="1" applyNumberFormat="1" applyFont="1" applyFill="1" applyBorder="1" applyAlignment="1">
      <alignment horizontal="left" vertical="center"/>
    </xf>
    <xf numFmtId="2" fontId="14" fillId="4" borderId="0" xfId="1" applyNumberFormat="1" applyFont="1" applyFill="1" applyBorder="1" applyAlignment="1">
      <alignment horizontal="center" vertical="center" wrapText="1"/>
    </xf>
    <xf numFmtId="3" fontId="14" fillId="4" borderId="0" xfId="1" applyNumberFormat="1" applyFont="1" applyFill="1" applyBorder="1" applyAlignment="1">
      <alignment horizontal="right" vertical="center" wrapText="1"/>
    </xf>
    <xf numFmtId="3" fontId="13" fillId="4" borderId="0" xfId="1" applyNumberFormat="1" applyFont="1" applyFill="1" applyBorder="1" applyAlignment="1">
      <alignment horizontal="right" vertical="center" wrapText="1"/>
    </xf>
    <xf numFmtId="3" fontId="13" fillId="4" borderId="7" xfId="1" applyNumberFormat="1" applyFont="1" applyFill="1" applyBorder="1" applyAlignment="1">
      <alignment horizontal="center" vertical="center" wrapText="1"/>
    </xf>
    <xf numFmtId="2" fontId="15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vertical="center"/>
    </xf>
    <xf numFmtId="2" fontId="2" fillId="2" borderId="0" xfId="1" applyNumberFormat="1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right" vertical="center"/>
    </xf>
    <xf numFmtId="3" fontId="17" fillId="2" borderId="1" xfId="1" applyNumberFormat="1" applyFont="1" applyFill="1" applyBorder="1" applyAlignment="1">
      <alignment horizontal="right" vertical="center"/>
    </xf>
    <xf numFmtId="2" fontId="7" fillId="0" borderId="0" xfId="1" applyNumberFormat="1" applyFont="1" applyBorder="1" applyAlignment="1">
      <alignment vertical="center"/>
    </xf>
    <xf numFmtId="0" fontId="18" fillId="0" borderId="0" xfId="1" applyFont="1"/>
    <xf numFmtId="0" fontId="19" fillId="0" borderId="0" xfId="1" applyFont="1"/>
    <xf numFmtId="2" fontId="2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2" fontId="16" fillId="0" borderId="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2" fontId="4" fillId="4" borderId="0" xfId="1" applyNumberFormat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right" vertical="center"/>
    </xf>
    <xf numFmtId="3" fontId="20" fillId="0" borderId="0" xfId="1" applyNumberFormat="1" applyFont="1" applyBorder="1" applyAlignment="1">
      <alignment horizontal="center" vertical="center"/>
    </xf>
    <xf numFmtId="0" fontId="0" fillId="0" borderId="0" xfId="1" applyFont="1"/>
    <xf numFmtId="49" fontId="19" fillId="0" borderId="13" xfId="1" applyNumberFormat="1" applyFont="1" applyBorder="1" applyAlignment="1">
      <alignment vertical="center" wrapText="1"/>
    </xf>
    <xf numFmtId="0" fontId="21" fillId="0" borderId="14" xfId="1" applyFont="1" applyBorder="1" applyAlignment="1">
      <alignment vertical="center" wrapText="1"/>
    </xf>
    <xf numFmtId="166" fontId="19" fillId="0" borderId="14" xfId="1" applyNumberFormat="1" applyFont="1" applyBorder="1" applyAlignment="1">
      <alignment horizontal="right" vertical="center"/>
    </xf>
    <xf numFmtId="166" fontId="0" fillId="0" borderId="14" xfId="1" applyNumberFormat="1" applyFont="1" applyBorder="1" applyAlignment="1">
      <alignment vertical="center"/>
    </xf>
    <xf numFmtId="166" fontId="0" fillId="0" borderId="14" xfId="1" applyNumberFormat="1" applyFont="1" applyBorder="1" applyAlignment="1">
      <alignment horizontal="right" vertical="center"/>
    </xf>
    <xf numFmtId="3" fontId="19" fillId="0" borderId="14" xfId="1" applyNumberFormat="1" applyFont="1" applyBorder="1" applyAlignment="1">
      <alignment horizontal="right" vertical="center"/>
    </xf>
    <xf numFmtId="0" fontId="18" fillId="0" borderId="0" xfId="1" applyFont="1" applyAlignment="1">
      <alignment horizontal="center" vertical="center"/>
    </xf>
    <xf numFmtId="49" fontId="19" fillId="0" borderId="13" xfId="1" applyNumberFormat="1" applyFont="1" applyBorder="1" applyAlignment="1">
      <alignment vertical="top" wrapText="1"/>
    </xf>
    <xf numFmtId="166" fontId="19" fillId="0" borderId="14" xfId="1" applyNumberFormat="1" applyFont="1" applyBorder="1" applyAlignment="1">
      <alignment vertical="center"/>
    </xf>
    <xf numFmtId="3" fontId="19" fillId="0" borderId="14" xfId="1" applyNumberFormat="1" applyFont="1" applyBorder="1" applyAlignment="1">
      <alignment vertical="center"/>
    </xf>
    <xf numFmtId="3" fontId="20" fillId="0" borderId="0" xfId="1" applyNumberFormat="1" applyFont="1" applyBorder="1" applyAlignment="1">
      <alignment vertical="center"/>
    </xf>
    <xf numFmtId="2" fontId="16" fillId="0" borderId="0" xfId="1" applyNumberFormat="1" applyFont="1" applyBorder="1" applyAlignment="1">
      <alignment horizontal="center" vertical="center"/>
    </xf>
    <xf numFmtId="3" fontId="16" fillId="0" borderId="0" xfId="1" applyNumberFormat="1" applyFont="1" applyBorder="1" applyAlignment="1">
      <alignment horizontal="right" vertical="center"/>
    </xf>
    <xf numFmtId="2" fontId="20" fillId="0" borderId="0" xfId="1" applyNumberFormat="1" applyFont="1" applyBorder="1" applyAlignment="1">
      <alignment vertical="center"/>
    </xf>
    <xf numFmtId="0" fontId="22" fillId="0" borderId="0" xfId="1" applyFont="1" applyBorder="1"/>
    <xf numFmtId="49" fontId="22" fillId="0" borderId="0" xfId="1" applyNumberFormat="1" applyFont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166" fontId="22" fillId="0" borderId="0" xfId="1" applyNumberFormat="1" applyFont="1" applyBorder="1" applyAlignment="1">
      <alignment horizontal="right" vertical="center"/>
    </xf>
    <xf numFmtId="166" fontId="22" fillId="0" borderId="0" xfId="1" applyNumberFormat="1" applyFont="1" applyBorder="1" applyAlignment="1">
      <alignment vertical="center"/>
    </xf>
    <xf numFmtId="3" fontId="22" fillId="0" borderId="0" xfId="1" applyNumberFormat="1" applyFont="1" applyBorder="1" applyAlignment="1">
      <alignment horizontal="right" vertical="center"/>
    </xf>
    <xf numFmtId="3" fontId="16" fillId="0" borderId="0" xfId="1" applyNumberFormat="1" applyFont="1" applyBorder="1" applyAlignment="1">
      <alignment vertical="center"/>
    </xf>
    <xf numFmtId="3" fontId="4" fillId="2" borderId="7" xfId="1" applyNumberFormat="1" applyFont="1" applyFill="1" applyBorder="1" applyAlignment="1">
      <alignment horizontal="right" vertical="center"/>
    </xf>
    <xf numFmtId="2" fontId="20" fillId="0" borderId="0" xfId="1" applyNumberFormat="1" applyFont="1" applyBorder="1" applyAlignment="1">
      <alignment vertical="center" wrapText="1"/>
    </xf>
    <xf numFmtId="2" fontId="20" fillId="0" borderId="0" xfId="1" applyNumberFormat="1" applyFont="1" applyBorder="1" applyAlignment="1">
      <alignment horizontal="center" vertical="center"/>
    </xf>
    <xf numFmtId="3" fontId="1" fillId="0" borderId="0" xfId="1" applyNumberFormat="1" applyFont="1" applyBorder="1" applyAlignment="1">
      <alignment horizontal="center" vertical="center"/>
    </xf>
    <xf numFmtId="0" fontId="18" fillId="0" borderId="0" xfId="1" applyFont="1" applyBorder="1"/>
    <xf numFmtId="0" fontId="19" fillId="0" borderId="0" xfId="1" applyFont="1" applyBorder="1"/>
    <xf numFmtId="167" fontId="19" fillId="0" borderId="0" xfId="1" applyNumberFormat="1" applyFont="1" applyBorder="1"/>
    <xf numFmtId="0" fontId="18" fillId="0" borderId="0" xfId="1" applyFont="1" applyBorder="1" applyAlignment="1">
      <alignment horizontal="right"/>
    </xf>
    <xf numFmtId="167" fontId="18" fillId="0" borderId="0" xfId="1" applyNumberFormat="1" applyFont="1" applyBorder="1"/>
    <xf numFmtId="167" fontId="22" fillId="0" borderId="0" xfId="1" applyNumberFormat="1" applyFont="1" applyBorder="1"/>
    <xf numFmtId="2" fontId="1" fillId="0" borderId="0" xfId="1" applyNumberFormat="1" applyFont="1" applyBorder="1" applyAlignment="1">
      <alignment vertical="center"/>
    </xf>
    <xf numFmtId="0" fontId="0" fillId="0" borderId="0" xfId="1" applyFont="1" applyAlignment="1">
      <alignment horizontal="right" vertical="top" wrapText="1"/>
    </xf>
    <xf numFmtId="0" fontId="24" fillId="0" borderId="0" xfId="1" applyFont="1" applyAlignment="1">
      <alignment vertical="top" wrapText="1"/>
    </xf>
    <xf numFmtId="0" fontId="26" fillId="0" borderId="0" xfId="1" applyAlignment="1">
      <alignment horizontal="right" vertical="top" wrapText="1"/>
    </xf>
    <xf numFmtId="0" fontId="18" fillId="0" borderId="0" xfId="1" applyFont="1" applyAlignment="1">
      <alignment vertical="top"/>
    </xf>
    <xf numFmtId="0" fontId="19" fillId="0" borderId="0" xfId="1" applyFont="1" applyAlignment="1">
      <alignment vertical="top"/>
    </xf>
    <xf numFmtId="167" fontId="19" fillId="0" borderId="0" xfId="1" applyNumberFormat="1" applyFont="1" applyAlignment="1">
      <alignment vertical="top"/>
    </xf>
    <xf numFmtId="0" fontId="25" fillId="0" borderId="0" xfId="1" applyFont="1" applyAlignment="1">
      <alignment horizontal="center" vertical="center"/>
    </xf>
    <xf numFmtId="49" fontId="19" fillId="0" borderId="0" xfId="1" applyNumberFormat="1" applyFont="1" applyBorder="1" applyAlignment="1">
      <alignment vertical="center" wrapText="1"/>
    </xf>
    <xf numFmtId="0" fontId="21" fillId="0" borderId="0" xfId="1" applyFont="1" applyBorder="1" applyAlignment="1">
      <alignment vertical="center" wrapText="1"/>
    </xf>
    <xf numFmtId="166" fontId="19" fillId="0" borderId="0" xfId="1" applyNumberFormat="1" applyFont="1" applyBorder="1" applyAlignment="1">
      <alignment horizontal="right" vertical="center"/>
    </xf>
    <xf numFmtId="166" fontId="19" fillId="0" borderId="0" xfId="1" applyNumberFormat="1" applyFont="1" applyBorder="1" applyAlignment="1">
      <alignment vertical="center"/>
    </xf>
    <xf numFmtId="3" fontId="19" fillId="0" borderId="0" xfId="1" applyNumberFormat="1" applyFont="1" applyBorder="1" applyAlignment="1">
      <alignment horizontal="right" vertical="center"/>
    </xf>
    <xf numFmtId="3" fontId="17" fillId="2" borderId="7" xfId="1" applyNumberFormat="1" applyFont="1" applyFill="1" applyBorder="1" applyAlignment="1">
      <alignment horizontal="right" vertical="center"/>
    </xf>
    <xf numFmtId="3" fontId="1" fillId="0" borderId="0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0" fontId="26" fillId="0" borderId="0" xfId="1" applyFont="1"/>
    <xf numFmtId="166" fontId="26" fillId="0" borderId="14" xfId="1" applyNumberFormat="1" applyFont="1" applyBorder="1" applyAlignment="1">
      <alignment vertical="center"/>
    </xf>
    <xf numFmtId="166" fontId="26" fillId="0" borderId="14" xfId="1" applyNumberFormat="1" applyFont="1" applyBorder="1" applyAlignment="1">
      <alignment horizontal="right" vertical="center"/>
    </xf>
    <xf numFmtId="0" fontId="26" fillId="0" borderId="0" xfId="0" applyFont="1"/>
    <xf numFmtId="0" fontId="26" fillId="0" borderId="0" xfId="1" applyFont="1" applyAlignment="1">
      <alignment horizontal="right" vertical="top" wrapText="1"/>
    </xf>
    <xf numFmtId="0" fontId="21" fillId="0" borderId="0" xfId="1" applyFont="1" applyAlignment="1">
      <alignment vertical="top" wrapText="1"/>
    </xf>
    <xf numFmtId="49" fontId="26" fillId="0" borderId="13" xfId="1" applyNumberFormat="1" applyFont="1" applyBorder="1" applyAlignment="1">
      <alignment vertical="center" wrapText="1"/>
    </xf>
    <xf numFmtId="3" fontId="26" fillId="0" borderId="14" xfId="1" applyNumberFormat="1" applyFont="1" applyBorder="1" applyAlignment="1">
      <alignment horizontal="right" vertical="center"/>
    </xf>
    <xf numFmtId="49" fontId="26" fillId="0" borderId="15" xfId="1" applyNumberFormat="1" applyFont="1" applyBorder="1" applyAlignment="1">
      <alignment vertical="center" wrapText="1"/>
    </xf>
    <xf numFmtId="0" fontId="21" fillId="0" borderId="16" xfId="1" applyFont="1" applyBorder="1" applyAlignment="1">
      <alignment vertical="center" wrapText="1"/>
    </xf>
    <xf numFmtId="166" fontId="26" fillId="0" borderId="16" xfId="1" applyNumberFormat="1" applyFont="1" applyBorder="1" applyAlignment="1">
      <alignment horizontal="right" vertical="center"/>
    </xf>
    <xf numFmtId="166" fontId="26" fillId="0" borderId="16" xfId="1" applyNumberFormat="1" applyFont="1" applyBorder="1" applyAlignment="1">
      <alignment vertical="center"/>
    </xf>
    <xf numFmtId="2" fontId="1" fillId="0" borderId="0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1" fillId="0" borderId="4" xfId="1" applyFont="1" applyBorder="1"/>
    <xf numFmtId="0" fontId="1" fillId="0" borderId="0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2" fontId="4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horizontal="left" vertical="center"/>
    </xf>
    <xf numFmtId="2" fontId="4" fillId="0" borderId="0" xfId="1" applyNumberFormat="1" applyFont="1" applyBorder="1" applyAlignment="1">
      <alignment horizontal="left" vertical="center" wrapText="1"/>
    </xf>
    <xf numFmtId="3" fontId="1" fillId="0" borderId="0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center" vertical="center" wrapText="1"/>
    </xf>
    <xf numFmtId="49" fontId="18" fillId="0" borderId="0" xfId="1" applyNumberFormat="1" applyFont="1" applyBorder="1" applyAlignment="1">
      <alignment horizontal="left" vertical="center" wrapText="1"/>
    </xf>
  </cellXfs>
  <cellStyles count="2">
    <cellStyle name="Magyarázó szöveg" xfId="1" builtinId="53" customBuiltin="1"/>
    <cellStyle name="Normál" xfId="0" builtinId="0"/>
  </cellStyles>
  <dxfs count="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MK174"/>
  <sheetViews>
    <sheetView tabSelected="1" topLeftCell="A13" zoomScale="70" zoomScaleNormal="70" workbookViewId="0">
      <selection activeCell="D3" sqref="D3"/>
    </sheetView>
  </sheetViews>
  <sheetFormatPr defaultRowHeight="13.2" x14ac:dyDescent="0.25"/>
  <cols>
    <col min="1" max="2" width="3.5546875" style="1"/>
    <col min="3" max="3" width="7.109375" style="1"/>
    <col min="4" max="4" width="57" style="1"/>
    <col min="5" max="5" width="12.33203125" style="1"/>
    <col min="6" max="6" width="9.44140625" style="1"/>
    <col min="7" max="8" width="13.77734375" style="1"/>
    <col min="9" max="9" width="8.77734375" style="1"/>
    <col min="10" max="10" width="9.88671875" style="1"/>
    <col min="11" max="1025" width="8.7773437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/>
      <c r="B2"/>
      <c r="C2"/>
      <c r="D2"/>
      <c r="E2"/>
      <c r="F2"/>
      <c r="G2" s="2"/>
      <c r="H2" s="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/>
      <c r="B3"/>
      <c r="C3"/>
      <c r="D3"/>
      <c r="E3"/>
      <c r="F3"/>
      <c r="G3" s="2"/>
      <c r="H3" s="2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/>
      <c r="B4"/>
      <c r="C4"/>
      <c r="D4"/>
      <c r="E4"/>
      <c r="F4"/>
      <c r="G4" s="2"/>
      <c r="H4" s="2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/>
      <c r="B5"/>
      <c r="C5"/>
      <c r="D5"/>
      <c r="E5"/>
      <c r="F5"/>
      <c r="G5" s="2"/>
      <c r="H5" s="2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/>
      <c r="B6"/>
      <c r="C6"/>
      <c r="D6"/>
      <c r="E6"/>
      <c r="F6"/>
      <c r="G6" s="2"/>
      <c r="H6" s="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/>
      <c r="B7"/>
      <c r="C7"/>
      <c r="D7"/>
      <c r="E7"/>
      <c r="F7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3" customFormat="1" ht="12.75" customHeight="1" x14ac:dyDescent="0.25">
      <c r="A8" s="165"/>
      <c r="B8" s="165"/>
      <c r="C8" s="165"/>
      <c r="D8" s="166" t="s">
        <v>0</v>
      </c>
      <c r="E8" s="166"/>
      <c r="F8" s="166"/>
      <c r="G8" s="166"/>
      <c r="H8" s="166"/>
      <c r="J8" s="4"/>
    </row>
    <row r="9" spans="1:1024" ht="13.8" x14ac:dyDescent="0.25">
      <c r="A9" s="165"/>
      <c r="B9" s="165"/>
      <c r="C9" s="165"/>
      <c r="D9" s="166"/>
      <c r="E9" s="166"/>
      <c r="F9" s="166"/>
      <c r="G9" s="166"/>
      <c r="H9" s="166"/>
      <c r="I9"/>
      <c r="J9" s="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3.8" x14ac:dyDescent="0.25">
      <c r="A10" s="165"/>
      <c r="B10" s="165"/>
      <c r="C10" s="165"/>
      <c r="D10" s="166"/>
      <c r="E10" s="166"/>
      <c r="F10" s="166"/>
      <c r="G10" s="166"/>
      <c r="H10" s="166"/>
      <c r="I10"/>
      <c r="J10" s="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3.8" x14ac:dyDescent="0.25">
      <c r="A11" s="165"/>
      <c r="B11" s="165"/>
      <c r="C11" s="165"/>
      <c r="D11" s="166"/>
      <c r="E11" s="166"/>
      <c r="F11" s="166"/>
      <c r="G11" s="166"/>
      <c r="H11" s="166"/>
      <c r="I11"/>
      <c r="J11" s="4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3.8" x14ac:dyDescent="0.25">
      <c r="A12" s="165"/>
      <c r="B12" s="165"/>
      <c r="C12" s="165"/>
      <c r="D12" s="5"/>
      <c r="E12" s="6" t="s">
        <v>1</v>
      </c>
      <c r="F12" s="7"/>
      <c r="G12" s="8"/>
      <c r="H12" s="9"/>
      <c r="I12"/>
      <c r="J12" s="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7.95" customHeight="1" x14ac:dyDescent="0.25">
      <c r="A13" s="165"/>
      <c r="B13" s="165"/>
      <c r="C13" s="165"/>
      <c r="D13" s="10"/>
      <c r="E13" s="167"/>
      <c r="F13" s="167"/>
      <c r="G13" s="167"/>
      <c r="H13" s="167"/>
      <c r="I13"/>
      <c r="J13" s="4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93.6" customHeight="1" x14ac:dyDescent="0.25">
      <c r="A14" s="165"/>
      <c r="B14" s="165"/>
      <c r="C14" s="165"/>
      <c r="D14" s="168" t="s">
        <v>2</v>
      </c>
      <c r="E14" s="168"/>
      <c r="F14" s="168"/>
      <c r="G14" s="168"/>
      <c r="H14" s="168"/>
      <c r="I14"/>
      <c r="J14" s="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3.8" x14ac:dyDescent="0.25">
      <c r="A15" s="165"/>
      <c r="B15" s="165"/>
      <c r="C15" s="165"/>
      <c r="D15" s="11"/>
      <c r="E15" s="169"/>
      <c r="F15" s="169"/>
      <c r="G15" s="169"/>
      <c r="H15" s="169"/>
      <c r="I15"/>
      <c r="J15" s="4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1" customFormat="1" ht="20.100000000000001" customHeight="1" x14ac:dyDescent="0.25">
      <c r="A16" s="161" t="s">
        <v>3</v>
      </c>
      <c r="B16" s="161"/>
      <c r="C16" s="161"/>
      <c r="D16" s="162" t="s">
        <v>4</v>
      </c>
      <c r="E16" s="163"/>
      <c r="F16" s="163"/>
      <c r="G16" s="163"/>
      <c r="H16" s="12"/>
      <c r="J16" s="9"/>
    </row>
    <row r="17" spans="1:14" s="14" customFormat="1" ht="39.9" customHeight="1" x14ac:dyDescent="0.25">
      <c r="A17" s="161"/>
      <c r="B17" s="161"/>
      <c r="C17" s="161"/>
      <c r="D17" s="162"/>
      <c r="E17" s="163"/>
      <c r="F17" s="163"/>
      <c r="G17" s="163"/>
      <c r="H17" s="13" t="s">
        <v>5</v>
      </c>
      <c r="J17" s="15"/>
      <c r="K17" s="16"/>
      <c r="L17" s="16"/>
      <c r="M17" s="16"/>
      <c r="N17" s="16"/>
    </row>
    <row r="18" spans="1:14" s="11" customFormat="1" ht="15" customHeight="1" x14ac:dyDescent="0.3">
      <c r="A18" s="164"/>
      <c r="B18" s="164"/>
      <c r="C18" s="164"/>
      <c r="D18" s="17"/>
      <c r="E18" s="18"/>
      <c r="F18" s="18"/>
      <c r="G18" s="19"/>
      <c r="H18" s="20"/>
      <c r="J18" s="21"/>
      <c r="K18" s="22"/>
      <c r="L18" s="22"/>
      <c r="M18" s="22"/>
      <c r="N18" s="22"/>
    </row>
    <row r="19" spans="1:14" s="29" customFormat="1" ht="15.6" x14ac:dyDescent="0.25">
      <c r="A19" s="23"/>
      <c r="B19" s="24" t="s">
        <v>6</v>
      </c>
      <c r="C19" s="24"/>
      <c r="D19" s="25" t="s">
        <v>7</v>
      </c>
      <c r="E19" s="26"/>
      <c r="F19" s="26"/>
      <c r="G19" s="27"/>
      <c r="H19" s="28"/>
      <c r="J19" s="21"/>
      <c r="K19" s="22"/>
      <c r="L19" s="22"/>
      <c r="M19" s="22"/>
      <c r="N19" s="22"/>
    </row>
    <row r="20" spans="1:14" ht="13.8" x14ac:dyDescent="0.25">
      <c r="A20" s="30"/>
      <c r="B20" s="31"/>
      <c r="C20" s="31"/>
      <c r="D20" s="32"/>
      <c r="E20" s="33"/>
      <c r="F20" s="33"/>
      <c r="G20" s="15"/>
      <c r="H20" s="34"/>
      <c r="J20" s="21"/>
      <c r="K20" s="22"/>
      <c r="L20" s="22"/>
      <c r="M20" s="22"/>
      <c r="N20" s="22"/>
    </row>
    <row r="21" spans="1:14" ht="15.6" x14ac:dyDescent="0.25">
      <c r="A21" s="35"/>
      <c r="B21" s="36" t="s">
        <v>8</v>
      </c>
      <c r="C21" s="36"/>
      <c r="D21" s="37" t="s">
        <v>9</v>
      </c>
      <c r="E21" s="38"/>
      <c r="F21" s="38"/>
      <c r="G21" s="39"/>
      <c r="H21" s="40">
        <f>'K-T_Tájépítészet'!M14</f>
        <v>0</v>
      </c>
      <c r="J21" s="21"/>
      <c r="K21" s="22"/>
      <c r="L21" s="22"/>
      <c r="M21" s="22"/>
      <c r="N21" s="22"/>
    </row>
    <row r="22" spans="1:14" ht="13.8" x14ac:dyDescent="0.25">
      <c r="A22"/>
      <c r="B22" s="31"/>
      <c r="C22"/>
      <c r="D22"/>
      <c r="E22" s="33"/>
      <c r="F22" s="33"/>
      <c r="G22"/>
      <c r="H22" s="34"/>
      <c r="J22" s="21"/>
      <c r="K22" s="22"/>
      <c r="L22" s="22"/>
      <c r="M22" s="22"/>
      <c r="N22" s="22"/>
    </row>
    <row r="23" spans="1:14" ht="15.6" x14ac:dyDescent="0.25">
      <c r="A23" s="37"/>
      <c r="B23" s="36" t="s">
        <v>10</v>
      </c>
      <c r="C23" s="36"/>
      <c r="D23" s="37" t="s">
        <v>11</v>
      </c>
      <c r="E23" s="37"/>
      <c r="F23" s="37"/>
      <c r="G23" s="41"/>
      <c r="H23" s="40">
        <f>'K-T_Tájépítészet'!M35</f>
        <v>0</v>
      </c>
      <c r="J23" s="21"/>
      <c r="K23" s="22"/>
      <c r="L23" s="22"/>
      <c r="M23" s="22"/>
      <c r="N23" s="22"/>
    </row>
    <row r="24" spans="1:14" ht="13.8" x14ac:dyDescent="0.25">
      <c r="A24"/>
      <c r="B24" s="31"/>
      <c r="C24" s="31" t="s">
        <v>12</v>
      </c>
      <c r="D24" s="22" t="str">
        <f>'K-T_Tájépítészet'!D39</f>
        <v>Földmunka</v>
      </c>
      <c r="E24"/>
      <c r="F24"/>
      <c r="G24" s="15">
        <f>'K-T_Tájépítészet'!M39</f>
        <v>0</v>
      </c>
      <c r="H24"/>
      <c r="J24" s="21"/>
      <c r="K24" s="22"/>
      <c r="L24" s="22"/>
      <c r="M24" s="22"/>
      <c r="N24" s="22"/>
    </row>
    <row r="25" spans="1:14" ht="13.8" x14ac:dyDescent="0.25">
      <c r="A25"/>
      <c r="B25" s="31"/>
      <c r="C25" s="31" t="s">
        <v>13</v>
      </c>
      <c r="D25" s="22" t="str">
        <f>'K-T_Tájépítészet'!D46</f>
        <v>Szegélyek</v>
      </c>
      <c r="E25"/>
      <c r="F25"/>
      <c r="G25" s="15">
        <f>'K-T_Tájépítészet'!M46</f>
        <v>0</v>
      </c>
      <c r="H25"/>
      <c r="J25" s="21"/>
      <c r="K25" s="22"/>
      <c r="L25" s="22"/>
      <c r="M25" s="22"/>
      <c r="N25" s="22"/>
    </row>
    <row r="26" spans="1:14" ht="13.8" x14ac:dyDescent="0.25">
      <c r="A26"/>
      <c r="B26" s="31"/>
      <c r="C26" s="31" t="s">
        <v>14</v>
      </c>
      <c r="D26" s="22" t="str">
        <f>'K-T_Tájépítészet'!D63</f>
        <v>Burkolatok</v>
      </c>
      <c r="E26"/>
      <c r="F26"/>
      <c r="G26" s="15">
        <f>'K-T_Tájépítészet'!M63</f>
        <v>0</v>
      </c>
      <c r="H26"/>
      <c r="J26" s="21"/>
      <c r="K26" s="22"/>
      <c r="L26" s="22"/>
      <c r="M26" s="22"/>
      <c r="N26" s="22"/>
    </row>
    <row r="27" spans="1:14" ht="13.8" x14ac:dyDescent="0.25">
      <c r="A27"/>
      <c r="B27" s="31"/>
      <c r="C27"/>
      <c r="D27" s="22"/>
      <c r="E27"/>
      <c r="F27"/>
      <c r="G27"/>
      <c r="H27"/>
      <c r="J27" s="21"/>
      <c r="K27" s="22"/>
      <c r="L27" s="22"/>
      <c r="M27" s="22"/>
      <c r="N27" s="22"/>
    </row>
    <row r="28" spans="1:14" ht="15.6" x14ac:dyDescent="0.25">
      <c r="A28" s="37"/>
      <c r="B28" s="36" t="s">
        <v>15</v>
      </c>
      <c r="C28" s="36"/>
      <c r="D28" s="37" t="s">
        <v>16</v>
      </c>
      <c r="E28" s="37"/>
      <c r="F28" s="37"/>
      <c r="G28" s="41"/>
      <c r="H28" s="40">
        <f>'K-T_Tájépítészet'!M81</f>
        <v>0</v>
      </c>
      <c r="J28" s="21"/>
      <c r="K28" s="22"/>
      <c r="L28" s="22"/>
      <c r="M28" s="22"/>
      <c r="N28" s="22"/>
    </row>
    <row r="29" spans="1:14" ht="13.8" x14ac:dyDescent="0.25">
      <c r="A29"/>
      <c r="B29" s="31"/>
      <c r="C29" s="31" t="s">
        <v>17</v>
      </c>
      <c r="D29" s="22" t="str">
        <f>'K-T_Tájépítészet'!D86</f>
        <v>Park berendezése</v>
      </c>
      <c r="E29"/>
      <c r="F29"/>
      <c r="G29" s="15">
        <f>'K-T_Tájépítészet'!M86</f>
        <v>0</v>
      </c>
      <c r="H29"/>
      <c r="J29" s="21"/>
      <c r="K29" s="22"/>
      <c r="L29" s="22"/>
      <c r="M29" s="22"/>
      <c r="N29" s="22"/>
    </row>
    <row r="30" spans="1:14" ht="13.8" x14ac:dyDescent="0.25">
      <c r="A30"/>
      <c r="B30" s="31"/>
      <c r="C30" s="31" t="s">
        <v>18</v>
      </c>
      <c r="D30" s="22" t="str">
        <f>'K-T_Tájépítészet'!D90</f>
        <v>Kerítések, kapuk</v>
      </c>
      <c r="E30"/>
      <c r="F30"/>
      <c r="G30" s="15">
        <f>'K-T_Tájépítészet'!M90</f>
        <v>0</v>
      </c>
      <c r="H30"/>
      <c r="J30" s="21"/>
      <c r="K30" s="22"/>
      <c r="L30" s="22"/>
      <c r="M30" s="22"/>
      <c r="N30" s="22"/>
    </row>
    <row r="31" spans="1:14" ht="13.8" x14ac:dyDescent="0.25">
      <c r="A31"/>
      <c r="B31" s="31"/>
      <c r="C31"/>
      <c r="D31"/>
      <c r="E31" s="33"/>
      <c r="F31" s="33"/>
      <c r="G31"/>
      <c r="H31" s="34"/>
      <c r="J31" s="21"/>
      <c r="K31" s="22"/>
      <c r="L31" s="22"/>
      <c r="M31" s="22"/>
      <c r="N31" s="22"/>
    </row>
    <row r="32" spans="1:14" ht="15.6" x14ac:dyDescent="0.25">
      <c r="A32" s="37"/>
      <c r="B32" s="36" t="s">
        <v>19</v>
      </c>
      <c r="C32" s="36"/>
      <c r="D32" s="37" t="s">
        <v>20</v>
      </c>
      <c r="E32" s="37"/>
      <c r="F32" s="37"/>
      <c r="G32" s="41"/>
      <c r="H32" s="40">
        <f>'K-T_Tájépítészet'!M95</f>
        <v>0</v>
      </c>
      <c r="J32" s="21"/>
      <c r="K32" s="22"/>
      <c r="L32" s="22"/>
      <c r="M32" s="22"/>
      <c r="N32" s="22"/>
    </row>
    <row r="33" spans="2:14" ht="13.8" x14ac:dyDescent="0.25">
      <c r="B33" s="31"/>
      <c r="C33" s="31" t="s">
        <v>21</v>
      </c>
      <c r="D33" s="22" t="str">
        <f>'K-T_Tájépítészet'!D99</f>
        <v>Növények</v>
      </c>
      <c r="E33"/>
      <c r="F33"/>
      <c r="G33" s="15">
        <f>'K-T_Tájépítészet'!M99</f>
        <v>0</v>
      </c>
      <c r="H33"/>
      <c r="J33" s="21"/>
      <c r="K33" s="22"/>
      <c r="L33" s="22"/>
      <c r="M33" s="22"/>
      <c r="N33" s="22"/>
    </row>
    <row r="34" spans="2:14" ht="13.8" x14ac:dyDescent="0.25">
      <c r="B34" s="31"/>
      <c r="C34" s="31" t="s">
        <v>22</v>
      </c>
      <c r="D34" s="22" t="str">
        <f>'K-T_Tájépítészet'!D106</f>
        <v>Befejező munkák</v>
      </c>
      <c r="E34"/>
      <c r="F34"/>
      <c r="G34" s="15">
        <f>'K-T_Tájépítészet'!M106</f>
        <v>0</v>
      </c>
      <c r="H34"/>
      <c r="J34" s="21"/>
      <c r="K34" s="22"/>
      <c r="L34" s="22"/>
      <c r="M34" s="22"/>
      <c r="N34" s="22"/>
    </row>
    <row r="35" spans="2:14" ht="13.8" x14ac:dyDescent="0.25">
      <c r="B35" s="42"/>
      <c r="D35"/>
      <c r="E35" s="33"/>
      <c r="F35" s="33"/>
      <c r="G35"/>
      <c r="H35" s="34"/>
      <c r="J35" s="21"/>
      <c r="K35" s="22"/>
      <c r="L35" s="22"/>
      <c r="M35" s="22"/>
      <c r="N35" s="22"/>
    </row>
    <row r="36" spans="2:14" ht="18" x14ac:dyDescent="0.25">
      <c r="B36" s="31"/>
      <c r="D36" s="43" t="s">
        <v>23</v>
      </c>
      <c r="E36" s="44"/>
      <c r="F36" s="44"/>
      <c r="G36" s="45"/>
      <c r="H36" s="46">
        <f>H21+H23+H28+H32</f>
        <v>0</v>
      </c>
      <c r="J36" s="21"/>
      <c r="K36" s="22"/>
      <c r="L36" s="22"/>
      <c r="M36" s="22"/>
      <c r="N36" s="22"/>
    </row>
    <row r="37" spans="2:14" ht="13.8" x14ac:dyDescent="0.25">
      <c r="B37" s="31"/>
      <c r="D37"/>
      <c r="E37" s="33"/>
      <c r="F37" s="33"/>
      <c r="H37" s="34"/>
      <c r="J37" s="21"/>
      <c r="K37" s="22"/>
      <c r="L37" s="22"/>
      <c r="M37" s="22"/>
      <c r="N37" s="22"/>
    </row>
    <row r="38" spans="2:14" ht="15.6" x14ac:dyDescent="0.25">
      <c r="B38" s="31"/>
      <c r="D38" s="47" t="s">
        <v>24</v>
      </c>
      <c r="E38" s="33"/>
      <c r="F38" s="33"/>
      <c r="H38" s="48">
        <f>H36*1.27</f>
        <v>0</v>
      </c>
      <c r="J38" s="21"/>
      <c r="K38" s="22"/>
      <c r="L38" s="22"/>
      <c r="M38" s="22"/>
      <c r="N38" s="22"/>
    </row>
    <row r="39" spans="2:14" ht="13.8" x14ac:dyDescent="0.25">
      <c r="B39" s="31"/>
      <c r="D39"/>
      <c r="E39" s="33"/>
      <c r="F39" s="33"/>
      <c r="H39" s="34"/>
      <c r="J39" s="21"/>
      <c r="K39" s="22"/>
      <c r="L39" s="22"/>
      <c r="M39" s="22"/>
      <c r="N39" s="22"/>
    </row>
    <row r="40" spans="2:14" ht="13.8" x14ac:dyDescent="0.25">
      <c r="B40" s="31"/>
      <c r="D40"/>
      <c r="E40" s="33"/>
      <c r="F40" s="33"/>
      <c r="H40" s="34"/>
      <c r="J40" s="21"/>
      <c r="K40" s="22"/>
      <c r="L40" s="22"/>
      <c r="M40" s="22"/>
      <c r="N40" s="22"/>
    </row>
    <row r="41" spans="2:14" ht="13.8" x14ac:dyDescent="0.25">
      <c r="B41" s="31"/>
      <c r="D41"/>
      <c r="E41" s="33"/>
      <c r="F41" s="33"/>
      <c r="H41" s="34"/>
    </row>
    <row r="42" spans="2:14" ht="13.8" x14ac:dyDescent="0.25">
      <c r="B42" s="31"/>
      <c r="D42"/>
      <c r="E42" s="33"/>
      <c r="F42" s="33"/>
      <c r="H42" s="34"/>
    </row>
    <row r="43" spans="2:14" ht="13.8" x14ac:dyDescent="0.25">
      <c r="B43" s="31"/>
      <c r="D43" s="32" t="s">
        <v>25</v>
      </c>
      <c r="E43" s="33"/>
      <c r="F43" s="33"/>
      <c r="H43" s="34"/>
    </row>
    <row r="44" spans="2:14" ht="13.8" x14ac:dyDescent="0.25">
      <c r="B44" s="31"/>
      <c r="D44" s="32" t="s">
        <v>26</v>
      </c>
      <c r="E44" s="33"/>
      <c r="F44" s="33"/>
      <c r="H44" s="34"/>
    </row>
    <row r="45" spans="2:14" ht="13.8" x14ac:dyDescent="0.25">
      <c r="B45" s="31"/>
      <c r="D45" s="32" t="s">
        <v>27</v>
      </c>
      <c r="E45" s="33"/>
      <c r="F45" s="33"/>
      <c r="H45" s="34"/>
    </row>
    <row r="46" spans="2:14" ht="13.8" x14ac:dyDescent="0.25">
      <c r="B46" s="31"/>
      <c r="D46"/>
      <c r="E46" s="33"/>
      <c r="F46" s="33"/>
      <c r="H46" s="34"/>
    </row>
    <row r="47" spans="2:14" ht="13.8" x14ac:dyDescent="0.25">
      <c r="B47" s="31"/>
      <c r="D47" s="49"/>
      <c r="E47" s="33"/>
      <c r="F47" s="33"/>
      <c r="H47" s="34"/>
    </row>
    <row r="48" spans="2:14" ht="13.8" x14ac:dyDescent="0.25">
      <c r="B48" s="31"/>
      <c r="D48" s="49"/>
      <c r="E48" s="33"/>
      <c r="F48" s="33"/>
      <c r="H48" s="34"/>
    </row>
    <row r="49" spans="2:8" ht="21" customHeight="1" x14ac:dyDescent="0.25">
      <c r="B49" s="31"/>
      <c r="D49" s="50" t="s">
        <v>28</v>
      </c>
      <c r="E49" s="51">
        <v>6500</v>
      </c>
      <c r="F49" s="52" t="s">
        <v>29</v>
      </c>
      <c r="H49" s="34"/>
    </row>
    <row r="50" spans="2:8" ht="21" customHeight="1" x14ac:dyDescent="0.25">
      <c r="B50" s="31"/>
      <c r="D50" s="53" t="s">
        <v>30</v>
      </c>
      <c r="E50" s="54">
        <f>H36</f>
        <v>0</v>
      </c>
      <c r="F50" s="55" t="s">
        <v>31</v>
      </c>
      <c r="H50" s="34"/>
    </row>
    <row r="51" spans="2:8" ht="21" customHeight="1" x14ac:dyDescent="0.25">
      <c r="B51" s="31"/>
      <c r="D51" s="56" t="s">
        <v>32</v>
      </c>
      <c r="E51" s="57">
        <f>E50/E49</f>
        <v>0</v>
      </c>
      <c r="F51" s="58" t="s">
        <v>33</v>
      </c>
      <c r="H51" s="34"/>
    </row>
    <row r="71" ht="25.2" customHeight="1" x14ac:dyDescent="0.25"/>
    <row r="167" ht="35.25" customHeight="1" x14ac:dyDescent="0.25"/>
    <row r="174" ht="29.25" customHeight="1" x14ac:dyDescent="0.25"/>
  </sheetData>
  <mergeCells count="9">
    <mergeCell ref="A16:C17"/>
    <mergeCell ref="D16:D17"/>
    <mergeCell ref="E16:G17"/>
    <mergeCell ref="A18:C18"/>
    <mergeCell ref="A8:C15"/>
    <mergeCell ref="D8:H11"/>
    <mergeCell ref="E13:H13"/>
    <mergeCell ref="D14:H14"/>
    <mergeCell ref="E15:H15"/>
  </mergeCells>
  <printOptions gridLines="1"/>
  <pageMargins left="0.39374999999999999" right="0.39374999999999999" top="0.57499999999999996" bottom="0.39374999999999999" header="0.23611111111111099" footer="0.23611111111111099"/>
  <pageSetup paperSize="0" scale="0" firstPageNumber="0" fitToHeight="0" orientation="portrait" usePrinterDefaults="0" horizontalDpi="0" verticalDpi="0" copies="0"/>
  <headerFooter>
    <oddHeader>&amp;L&amp;8NYÍREGYHÁZA MÚZEUMFALU_RAKTÁR ÉPÜLET
NYÍREGYHÁZA,0294/2 HRSZ 
kertépítészeti terveinek tételkiírása&amp;CTÁJÉPÍTÉSZET _KÖRNYEZETRENDEZÉS</oddHeader>
    <oddFooter>&amp;C&amp;P / &amp;N oldal&amp;R2015.december</oddFooter>
  </headerFooter>
  <rowBreaks count="2" manualBreakCount="2">
    <brk id="79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MK108"/>
  <sheetViews>
    <sheetView topLeftCell="A46" zoomScaleNormal="100" workbookViewId="0">
      <selection activeCell="J104" sqref="J104:K108"/>
    </sheetView>
  </sheetViews>
  <sheetFormatPr defaultRowHeight="13.2" x14ac:dyDescent="0.25"/>
  <cols>
    <col min="1" max="1" width="3.5546875" style="1"/>
    <col min="2" max="2" width="3.6640625" style="148"/>
    <col min="3" max="3" width="4" style="1"/>
    <col min="4" max="4" width="26.88671875" style="1"/>
    <col min="5" max="5" width="36.5546875" style="1"/>
    <col min="6" max="6" width="9.44140625" style="1"/>
    <col min="7" max="7" width="6.109375" style="1"/>
    <col min="8" max="8" width="8.21875" style="1"/>
    <col min="9" max="9" width="6.109375" style="1"/>
    <col min="10" max="12" width="12.33203125" style="1"/>
    <col min="13" max="13" width="18.6640625" style="1"/>
    <col min="14" max="15" width="8.77734375" style="1"/>
    <col min="16" max="16" width="17.77734375" style="1"/>
    <col min="17" max="1025" width="8.77734375" style="1"/>
  </cols>
  <sheetData>
    <row r="1" spans="1:1024" s="3" customFormat="1" ht="12.75" customHeight="1" x14ac:dyDescent="0.25">
      <c r="A1" s="170"/>
      <c r="B1" s="170"/>
      <c r="C1" s="170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024" x14ac:dyDescent="0.25">
      <c r="A2" s="170"/>
      <c r="B2" s="170"/>
      <c r="C2" s="170"/>
      <c r="D2" s="171"/>
      <c r="E2" s="171"/>
      <c r="F2" s="171"/>
      <c r="G2" s="171"/>
      <c r="H2" s="171"/>
      <c r="I2" s="171"/>
      <c r="J2" s="171"/>
      <c r="K2" s="171"/>
      <c r="L2" s="171"/>
      <c r="M2" s="17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170"/>
      <c r="B3" s="170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170"/>
      <c r="B4" s="170"/>
      <c r="C4" s="170"/>
      <c r="D4" s="171"/>
      <c r="E4" s="171"/>
      <c r="F4" s="171"/>
      <c r="G4" s="171"/>
      <c r="H4" s="171"/>
      <c r="I4" s="171"/>
      <c r="J4" s="171"/>
      <c r="K4" s="171"/>
      <c r="L4" s="171"/>
      <c r="M4" s="17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93.75" customHeight="1" x14ac:dyDescent="0.25">
      <c r="A5" s="170"/>
      <c r="B5" s="170"/>
      <c r="C5" s="170"/>
      <c r="D5" s="172" t="s">
        <v>0</v>
      </c>
      <c r="E5" s="172"/>
      <c r="F5" s="173" t="s">
        <v>34</v>
      </c>
      <c r="G5" s="173"/>
      <c r="H5" s="59"/>
      <c r="I5" s="59"/>
      <c r="J5" s="21" t="s">
        <v>1</v>
      </c>
      <c r="K5" s="60"/>
      <c r="L5" s="8"/>
      <c r="M5" s="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3.8" x14ac:dyDescent="0.25">
      <c r="A6" s="170"/>
      <c r="B6" s="170"/>
      <c r="C6" s="170"/>
      <c r="D6" s="10"/>
      <c r="E6" s="10"/>
      <c r="F6" s="173"/>
      <c r="G6" s="173"/>
      <c r="H6" s="59"/>
      <c r="I6" s="59"/>
      <c r="J6" s="174"/>
      <c r="K6" s="174"/>
      <c r="L6" s="174"/>
      <c r="M6" s="17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99" customHeight="1" x14ac:dyDescent="0.25">
      <c r="A7" s="170"/>
      <c r="B7" s="170"/>
      <c r="C7" s="170"/>
      <c r="D7" s="175" t="s">
        <v>35</v>
      </c>
      <c r="E7" s="175"/>
      <c r="F7" s="173"/>
      <c r="G7" s="173"/>
      <c r="H7" s="59"/>
      <c r="I7" s="59"/>
      <c r="J7" s="174"/>
      <c r="K7" s="174"/>
      <c r="L7" s="174"/>
      <c r="M7" s="174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3.8" x14ac:dyDescent="0.25">
      <c r="A8" s="170"/>
      <c r="B8" s="170"/>
      <c r="C8" s="170"/>
      <c r="D8" s="11"/>
      <c r="E8" s="11"/>
      <c r="F8" s="22"/>
      <c r="G8" s="11"/>
      <c r="H8" s="11"/>
      <c r="I8" s="11"/>
      <c r="J8" s="176"/>
      <c r="K8" s="176"/>
      <c r="L8" s="176"/>
      <c r="M8" s="176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11" customFormat="1" ht="20.100000000000001" customHeight="1" x14ac:dyDescent="0.25">
      <c r="A9" s="161" t="s">
        <v>3</v>
      </c>
      <c r="B9" s="161"/>
      <c r="C9" s="161"/>
      <c r="D9" s="162" t="s">
        <v>4</v>
      </c>
      <c r="E9" s="162" t="s">
        <v>36</v>
      </c>
      <c r="F9" s="61"/>
      <c r="G9" s="62"/>
      <c r="H9" s="62"/>
      <c r="I9" s="62"/>
      <c r="J9" s="177" t="s">
        <v>37</v>
      </c>
      <c r="K9" s="177"/>
      <c r="L9" s="177"/>
      <c r="M9" s="12"/>
    </row>
    <row r="10" spans="1:1024" s="14" customFormat="1" ht="39.9" customHeight="1" x14ac:dyDescent="0.25">
      <c r="A10" s="161"/>
      <c r="B10" s="161"/>
      <c r="C10" s="161"/>
      <c r="D10" s="162"/>
      <c r="E10" s="162"/>
      <c r="F10" s="63" t="s">
        <v>38</v>
      </c>
      <c r="G10" s="64" t="s">
        <v>39</v>
      </c>
      <c r="H10" s="63" t="s">
        <v>40</v>
      </c>
      <c r="I10" s="64" t="s">
        <v>39</v>
      </c>
      <c r="J10" s="65" t="s">
        <v>41</v>
      </c>
      <c r="K10" s="65" t="s">
        <v>42</v>
      </c>
      <c r="L10" s="65" t="s">
        <v>43</v>
      </c>
      <c r="M10" s="13" t="s">
        <v>5</v>
      </c>
    </row>
    <row r="11" spans="1:1024" s="67" customFormat="1" ht="13.8" x14ac:dyDescent="0.3">
      <c r="A11" s="164"/>
      <c r="B11" s="164"/>
      <c r="C11" s="164"/>
      <c r="D11" s="17"/>
      <c r="E11" s="17"/>
      <c r="F11" s="66"/>
      <c r="G11" s="66"/>
      <c r="H11" s="66"/>
      <c r="I11" s="66"/>
      <c r="J11" s="19"/>
      <c r="K11" s="19"/>
      <c r="L11" s="19"/>
      <c r="M11" s="20"/>
    </row>
    <row r="12" spans="1:1024" s="75" customFormat="1" ht="23.25" customHeight="1" x14ac:dyDescent="0.25">
      <c r="A12" s="68" t="s">
        <v>6</v>
      </c>
      <c r="B12" s="70"/>
      <c r="C12" s="69"/>
      <c r="D12" s="70" t="s">
        <v>44</v>
      </c>
      <c r="E12" s="70"/>
      <c r="F12" s="71"/>
      <c r="G12" s="71"/>
      <c r="H12" s="71"/>
      <c r="I12" s="71"/>
      <c r="J12" s="72"/>
      <c r="K12" s="72"/>
      <c r="L12" s="73"/>
      <c r="M12" s="74">
        <f>M14+M35+M81+M95</f>
        <v>0</v>
      </c>
    </row>
    <row r="13" spans="1:1024" s="22" customFormat="1" ht="13.8" x14ac:dyDescent="0.25">
      <c r="A13" s="76"/>
      <c r="B13" s="31"/>
      <c r="D13" s="32"/>
      <c r="E13" s="32"/>
      <c r="F13" s="16"/>
      <c r="G13" s="15"/>
      <c r="H13" s="15"/>
      <c r="I13" s="15"/>
      <c r="J13" s="8"/>
      <c r="K13" s="8"/>
      <c r="L13" s="8"/>
      <c r="M13" s="78"/>
    </row>
    <row r="14" spans="1:1024" s="84" customFormat="1" ht="21" x14ac:dyDescent="0.3">
      <c r="A14" s="24" t="s">
        <v>8</v>
      </c>
      <c r="B14" s="79"/>
      <c r="C14" s="79"/>
      <c r="D14" s="79" t="s">
        <v>45</v>
      </c>
      <c r="E14" s="79"/>
      <c r="F14" s="80"/>
      <c r="G14" s="81"/>
      <c r="H14" s="81"/>
      <c r="I14" s="81"/>
      <c r="J14" s="82"/>
      <c r="K14" s="82"/>
      <c r="L14" s="82"/>
      <c r="M14" s="83">
        <f>M18</f>
        <v>0</v>
      </c>
      <c r="O14" s="85"/>
      <c r="P14" s="86"/>
      <c r="Q14" s="86"/>
    </row>
    <row r="15" spans="1:1024" ht="15.6" x14ac:dyDescent="0.3">
      <c r="A15" s="36"/>
      <c r="B15" s="87"/>
      <c r="C15" s="87"/>
      <c r="D15" s="87"/>
      <c r="E15" s="87"/>
      <c r="F15" s="23"/>
      <c r="G15" s="41"/>
      <c r="H15" s="41"/>
      <c r="I15" s="41"/>
      <c r="J15" s="88"/>
      <c r="K15" s="88"/>
      <c r="L15" s="88"/>
      <c r="M15" s="88"/>
      <c r="N15"/>
      <c r="O15" s="86"/>
      <c r="P15" s="86"/>
      <c r="Q15" s="86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3">
      <c r="A16" s="36"/>
      <c r="B16" s="87"/>
      <c r="C16" s="87"/>
      <c r="D16" s="178" t="s">
        <v>46</v>
      </c>
      <c r="E16" s="178"/>
      <c r="F16" s="178"/>
      <c r="G16" s="178"/>
      <c r="H16" s="178"/>
      <c r="I16" s="178"/>
      <c r="J16" s="178"/>
      <c r="K16" s="178"/>
      <c r="L16" s="178"/>
      <c r="M16" s="178"/>
      <c r="N16"/>
      <c r="O16" s="86"/>
      <c r="P16" s="86"/>
      <c r="Q16" s="8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4" x14ac:dyDescent="0.3">
      <c r="A17"/>
      <c r="B17" s="22"/>
      <c r="C17" s="22"/>
      <c r="D17" s="22"/>
      <c r="E17" s="22"/>
      <c r="F17" s="16"/>
      <c r="G17" s="21"/>
      <c r="H17" s="21"/>
      <c r="I17" s="21"/>
      <c r="J17" s="90"/>
      <c r="K17" s="90"/>
      <c r="L17"/>
      <c r="M17"/>
      <c r="N17"/>
      <c r="O17" s="86"/>
      <c r="P17" s="86"/>
      <c r="Q17" s="8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3.8" x14ac:dyDescent="0.25">
      <c r="A18"/>
      <c r="B18" s="145" t="s">
        <v>47</v>
      </c>
      <c r="C18" s="91"/>
      <c r="D18" s="92" t="s">
        <v>9</v>
      </c>
      <c r="E18" s="92"/>
      <c r="F18" s="93"/>
      <c r="G18" s="94"/>
      <c r="H18" s="94"/>
      <c r="I18" s="94"/>
      <c r="J18" s="95"/>
      <c r="K18" s="95"/>
      <c r="L18" s="95"/>
      <c r="M18" s="96">
        <f>SUM(M20:M33)</f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3.8" x14ac:dyDescent="0.25">
      <c r="A19"/>
      <c r="B19" s="146"/>
      <c r="C19" s="22"/>
      <c r="D19" s="92"/>
      <c r="E19" s="92"/>
      <c r="F19" s="92"/>
      <c r="G19" s="92"/>
      <c r="H19" s="92"/>
      <c r="I19" s="92"/>
      <c r="J19" s="94"/>
      <c r="K19" s="94"/>
      <c r="L19" s="94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7.75" customHeight="1" x14ac:dyDescent="0.3">
      <c r="A20"/>
      <c r="B20" s="123"/>
      <c r="C20" s="98"/>
      <c r="D20" s="99" t="s">
        <v>48</v>
      </c>
      <c r="E20" s="100" t="s">
        <v>49</v>
      </c>
      <c r="F20" s="101">
        <v>536</v>
      </c>
      <c r="G20" s="102" t="s">
        <v>50</v>
      </c>
      <c r="H20" s="103">
        <f>F20*0.15</f>
        <v>80.399999999999991</v>
      </c>
      <c r="I20" s="102" t="s">
        <v>51</v>
      </c>
      <c r="J20" s="104"/>
      <c r="K20" s="104"/>
      <c r="L20" s="104">
        <f t="shared" ref="L20:L33" si="0">J20+K20</f>
        <v>0</v>
      </c>
      <c r="M20" s="104">
        <f>F20*L20</f>
        <v>0</v>
      </c>
      <c r="N20"/>
      <c r="O20" s="85"/>
      <c r="P20" s="86"/>
      <c r="Q20" s="8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148" customFormat="1" ht="27.6" x14ac:dyDescent="0.3">
      <c r="B21" s="123"/>
      <c r="D21" s="99" t="s">
        <v>52</v>
      </c>
      <c r="E21" s="100" t="s">
        <v>53</v>
      </c>
      <c r="F21" s="101">
        <v>28</v>
      </c>
      <c r="G21" s="149" t="s">
        <v>50</v>
      </c>
      <c r="H21" s="150">
        <f>F21*0.25</f>
        <v>7</v>
      </c>
      <c r="I21" s="149" t="s">
        <v>51</v>
      </c>
      <c r="J21" s="104"/>
      <c r="K21" s="104"/>
      <c r="L21" s="104">
        <f t="shared" si="0"/>
        <v>0</v>
      </c>
      <c r="M21" s="104">
        <f>F21*L21</f>
        <v>0</v>
      </c>
      <c r="O21" s="85"/>
      <c r="P21" s="86"/>
      <c r="Q21" s="86"/>
    </row>
    <row r="22" spans="1:1024" ht="27.6" x14ac:dyDescent="0.3">
      <c r="A22"/>
      <c r="B22" s="123"/>
      <c r="C22" s="98"/>
      <c r="D22" s="99" t="s">
        <v>54</v>
      </c>
      <c r="E22" s="100" t="s">
        <v>55</v>
      </c>
      <c r="F22" s="101">
        <v>4266.2</v>
      </c>
      <c r="G22" s="102" t="s">
        <v>50</v>
      </c>
      <c r="H22" s="103">
        <f>F22*0.05</f>
        <v>213.31</v>
      </c>
      <c r="I22" s="102" t="s">
        <v>51</v>
      </c>
      <c r="J22" s="104"/>
      <c r="K22" s="104"/>
      <c r="L22" s="104">
        <f t="shared" si="0"/>
        <v>0</v>
      </c>
      <c r="M22" s="104">
        <f>F22*L22</f>
        <v>0</v>
      </c>
      <c r="N22"/>
      <c r="O22" s="86"/>
      <c r="P22" s="86"/>
      <c r="Q22" s="86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9.25" customHeight="1" x14ac:dyDescent="0.3">
      <c r="A23"/>
      <c r="B23" s="123"/>
      <c r="C23" s="98"/>
      <c r="D23" s="99" t="s">
        <v>56</v>
      </c>
      <c r="E23" s="100" t="s">
        <v>57</v>
      </c>
      <c r="F23" s="101">
        <v>4</v>
      </c>
      <c r="G23" s="102" t="s">
        <v>58</v>
      </c>
      <c r="H23" s="103">
        <f>F23*4*1.5*1.5*0.05</f>
        <v>1.8</v>
      </c>
      <c r="I23" s="102" t="s">
        <v>51</v>
      </c>
      <c r="J23" s="104"/>
      <c r="K23" s="104"/>
      <c r="L23" s="104">
        <f t="shared" si="0"/>
        <v>0</v>
      </c>
      <c r="M23" s="104">
        <f>F23*L23</f>
        <v>0</v>
      </c>
      <c r="N23"/>
      <c r="O23" s="85"/>
      <c r="P23" s="86"/>
      <c r="Q23" s="86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148" customFormat="1" ht="41.4" x14ac:dyDescent="0.3">
      <c r="B24" s="123"/>
      <c r="D24" s="99" t="s">
        <v>59</v>
      </c>
      <c r="E24" s="100" t="s">
        <v>60</v>
      </c>
      <c r="F24" s="101">
        <f>F41</f>
        <v>3166.5249999999996</v>
      </c>
      <c r="G24" s="149" t="s">
        <v>50</v>
      </c>
      <c r="H24" s="150">
        <f>F24*0.1</f>
        <v>316.65249999999997</v>
      </c>
      <c r="I24" s="149" t="s">
        <v>51</v>
      </c>
      <c r="J24" s="104"/>
      <c r="K24" s="104"/>
      <c r="L24" s="104">
        <f t="shared" si="0"/>
        <v>0</v>
      </c>
      <c r="M24" s="104">
        <f>H24*L24</f>
        <v>0</v>
      </c>
      <c r="O24" s="86"/>
      <c r="P24" s="86"/>
      <c r="Q24" s="86"/>
    </row>
    <row r="25" spans="1:1024" ht="31.5" customHeight="1" x14ac:dyDescent="0.3">
      <c r="A25"/>
      <c r="B25" s="123"/>
      <c r="C25" s="105"/>
      <c r="D25" s="99" t="s">
        <v>61</v>
      </c>
      <c r="E25" s="100" t="s">
        <v>62</v>
      </c>
      <c r="F25" s="101">
        <v>99.2</v>
      </c>
      <c r="G25" s="102" t="s">
        <v>50</v>
      </c>
      <c r="H25" s="103">
        <f>F25*0.25</f>
        <v>24.8</v>
      </c>
      <c r="I25" s="102" t="s">
        <v>51</v>
      </c>
      <c r="J25" s="104"/>
      <c r="K25" s="104"/>
      <c r="L25" s="104">
        <f t="shared" si="0"/>
        <v>0</v>
      </c>
      <c r="M25" s="104">
        <f>F25*L25</f>
        <v>0</v>
      </c>
      <c r="N25"/>
      <c r="O25" s="86"/>
      <c r="P25" s="86"/>
      <c r="Q25" s="86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148" customFormat="1" ht="31.5" customHeight="1" x14ac:dyDescent="0.3">
      <c r="B26" s="123"/>
      <c r="C26" s="105"/>
      <c r="D26" s="99" t="s">
        <v>63</v>
      </c>
      <c r="E26" s="100" t="s">
        <v>64</v>
      </c>
      <c r="F26" s="101">
        <v>360.6</v>
      </c>
      <c r="G26" s="149" t="s">
        <v>50</v>
      </c>
      <c r="H26" s="150">
        <f>F26*0.25</f>
        <v>90.15</v>
      </c>
      <c r="I26" s="149" t="s">
        <v>51</v>
      </c>
      <c r="J26" s="104"/>
      <c r="K26" s="104"/>
      <c r="L26" s="104">
        <f t="shared" si="0"/>
        <v>0</v>
      </c>
      <c r="M26" s="104">
        <f>F26*L26</f>
        <v>0</v>
      </c>
      <c r="O26" s="86"/>
      <c r="P26" s="86"/>
      <c r="Q26" s="86"/>
    </row>
    <row r="27" spans="1:1024" ht="31.5" customHeight="1" x14ac:dyDescent="0.3">
      <c r="A27"/>
      <c r="B27" s="123"/>
      <c r="C27" s="105"/>
      <c r="D27" s="99" t="s">
        <v>65</v>
      </c>
      <c r="E27" s="100" t="s">
        <v>66</v>
      </c>
      <c r="F27" s="101">
        <v>11.5</v>
      </c>
      <c r="G27" s="102" t="s">
        <v>50</v>
      </c>
      <c r="H27" s="103">
        <f>F27*0.15</f>
        <v>1.7249999999999999</v>
      </c>
      <c r="I27" s="102" t="s">
        <v>51</v>
      </c>
      <c r="J27" s="104"/>
      <c r="K27" s="104"/>
      <c r="L27" s="104">
        <f t="shared" si="0"/>
        <v>0</v>
      </c>
      <c r="M27" s="104">
        <f>F27*L27</f>
        <v>0</v>
      </c>
      <c r="N27"/>
      <c r="O27" s="86"/>
      <c r="P27" s="86"/>
      <c r="Q27" s="86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31.5" customHeight="1" x14ac:dyDescent="0.3">
      <c r="A28"/>
      <c r="B28" s="123"/>
      <c r="C28" s="105"/>
      <c r="D28" s="99" t="s">
        <v>67</v>
      </c>
      <c r="E28" s="100" t="s">
        <v>64</v>
      </c>
      <c r="F28" s="101">
        <v>66.2</v>
      </c>
      <c r="G28" s="102" t="s">
        <v>50</v>
      </c>
      <c r="H28" s="103">
        <f>F28*0.2</f>
        <v>13.240000000000002</v>
      </c>
      <c r="I28" s="102" t="s">
        <v>51</v>
      </c>
      <c r="J28" s="104"/>
      <c r="K28" s="104"/>
      <c r="L28" s="104">
        <f t="shared" si="0"/>
        <v>0</v>
      </c>
      <c r="M28" s="104">
        <f>F28*L28</f>
        <v>0</v>
      </c>
      <c r="N28"/>
      <c r="O28" s="86"/>
      <c r="P28" s="86"/>
      <c r="Q28" s="86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4.4" x14ac:dyDescent="0.3">
      <c r="A29"/>
      <c r="B29" s="123"/>
      <c r="C29" s="105"/>
      <c r="D29" s="106" t="s">
        <v>68</v>
      </c>
      <c r="E29" s="100" t="s">
        <v>69</v>
      </c>
      <c r="F29" s="101">
        <v>258.39999999999998</v>
      </c>
      <c r="G29" s="107" t="s">
        <v>50</v>
      </c>
      <c r="H29" s="101">
        <f>F29*0.15</f>
        <v>38.76</v>
      </c>
      <c r="I29" s="107" t="s">
        <v>51</v>
      </c>
      <c r="J29" s="104"/>
      <c r="K29" s="104"/>
      <c r="L29" s="108">
        <f t="shared" si="0"/>
        <v>0</v>
      </c>
      <c r="M29" s="104">
        <f>L29*F29</f>
        <v>0</v>
      </c>
      <c r="N29"/>
      <c r="O29" s="85"/>
      <c r="P29" s="86"/>
      <c r="Q29" s="86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4" x14ac:dyDescent="0.3">
      <c r="A30"/>
      <c r="B30" s="123"/>
      <c r="C30" s="105"/>
      <c r="D30" s="106" t="s">
        <v>70</v>
      </c>
      <c r="E30" s="100" t="s">
        <v>71</v>
      </c>
      <c r="F30" s="104">
        <v>1</v>
      </c>
      <c r="G30" s="107" t="s">
        <v>58</v>
      </c>
      <c r="H30" s="101">
        <f>F30*0.3*0.3</f>
        <v>0.09</v>
      </c>
      <c r="I30" s="107" t="s">
        <v>51</v>
      </c>
      <c r="J30" s="104"/>
      <c r="K30" s="104"/>
      <c r="L30" s="108">
        <f t="shared" si="0"/>
        <v>0</v>
      </c>
      <c r="M30" s="104">
        <f>L30*F30</f>
        <v>0</v>
      </c>
      <c r="N30"/>
      <c r="O30" s="85"/>
      <c r="P30" s="86"/>
      <c r="Q30" s="86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4" x14ac:dyDescent="0.3">
      <c r="A31"/>
      <c r="B31" s="123"/>
      <c r="C31" s="105"/>
      <c r="D31" s="106" t="s">
        <v>72</v>
      </c>
      <c r="E31" s="100" t="s">
        <v>69</v>
      </c>
      <c r="F31" s="104">
        <v>105.6</v>
      </c>
      <c r="G31" s="107" t="s">
        <v>73</v>
      </c>
      <c r="H31" s="101">
        <f>F31*0.3*0.3</f>
        <v>9.5039999999999978</v>
      </c>
      <c r="I31" s="107" t="s">
        <v>51</v>
      </c>
      <c r="J31" s="104"/>
      <c r="K31" s="104"/>
      <c r="L31" s="108">
        <f t="shared" si="0"/>
        <v>0</v>
      </c>
      <c r="M31" s="104">
        <f>L31*F31</f>
        <v>0</v>
      </c>
      <c r="N31"/>
      <c r="O31" s="86"/>
      <c r="P31" s="86"/>
      <c r="Q31" s="86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28.8" x14ac:dyDescent="0.3">
      <c r="A32"/>
      <c r="B32" s="123"/>
      <c r="C32" s="105"/>
      <c r="D32" s="106" t="s">
        <v>74</v>
      </c>
      <c r="E32" s="100" t="s">
        <v>75</v>
      </c>
      <c r="F32" s="104">
        <f>H32/12</f>
        <v>25.059166666666666</v>
      </c>
      <c r="G32" s="102" t="s">
        <v>58</v>
      </c>
      <c r="H32" s="103">
        <f>(H22+H21+H20)</f>
        <v>300.70999999999998</v>
      </c>
      <c r="I32" s="102" t="s">
        <v>51</v>
      </c>
      <c r="J32" s="104"/>
      <c r="K32" s="104"/>
      <c r="L32" s="104">
        <f t="shared" si="0"/>
        <v>0</v>
      </c>
      <c r="M32" s="104">
        <f>F32*L32</f>
        <v>0</v>
      </c>
      <c r="N32"/>
      <c r="O32" s="86"/>
      <c r="P32" s="86"/>
      <c r="Q32" s="86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5" ht="34.5" customHeight="1" x14ac:dyDescent="0.3">
      <c r="A33"/>
      <c r="B33" s="123"/>
      <c r="C33" s="105"/>
      <c r="D33" s="106" t="s">
        <v>76</v>
      </c>
      <c r="E33" s="100" t="s">
        <v>77</v>
      </c>
      <c r="F33" s="104">
        <f>H33/24</f>
        <v>7.355999999999999</v>
      </c>
      <c r="G33" s="102" t="s">
        <v>58</v>
      </c>
      <c r="H33" s="103">
        <f>SUM(H25:H31)-H27</f>
        <v>176.54399999999998</v>
      </c>
      <c r="I33" s="102" t="s">
        <v>51</v>
      </c>
      <c r="J33" s="104"/>
      <c r="K33" s="104"/>
      <c r="L33" s="104">
        <f t="shared" si="0"/>
        <v>0</v>
      </c>
      <c r="M33" s="104">
        <f>F33*L33</f>
        <v>0</v>
      </c>
      <c r="N33"/>
      <c r="O33" s="85"/>
      <c r="P33" s="86"/>
      <c r="Q33" s="86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5" s="112" customFormat="1" ht="14.4" x14ac:dyDescent="0.3">
      <c r="A34" s="77"/>
      <c r="B34" s="123"/>
      <c r="C34" s="109"/>
      <c r="D34" s="89"/>
      <c r="E34" s="89"/>
      <c r="F34" s="110"/>
      <c r="G34" s="109"/>
      <c r="H34" s="109"/>
      <c r="I34" s="109"/>
      <c r="J34" s="111"/>
      <c r="K34" s="109"/>
      <c r="L34" s="109"/>
      <c r="M34" s="109"/>
      <c r="O34" s="86"/>
      <c r="P34" s="86"/>
      <c r="Q34" s="86"/>
    </row>
    <row r="35" spans="1:1025" s="84" customFormat="1" ht="21" x14ac:dyDescent="0.25">
      <c r="A35" s="24" t="s">
        <v>10</v>
      </c>
      <c r="B35" s="79"/>
      <c r="C35" s="79"/>
      <c r="D35" s="79" t="s">
        <v>11</v>
      </c>
      <c r="E35" s="79"/>
      <c r="F35" s="80"/>
      <c r="G35" s="81"/>
      <c r="H35" s="81"/>
      <c r="I35" s="81"/>
      <c r="J35" s="82"/>
      <c r="K35" s="82"/>
      <c r="L35" s="82"/>
      <c r="M35" s="83">
        <f>M39+M46+M63</f>
        <v>0</v>
      </c>
    </row>
    <row r="36" spans="1:1025" s="112" customFormat="1" ht="14.4" x14ac:dyDescent="0.3">
      <c r="A36" s="77"/>
      <c r="B36" s="123"/>
      <c r="C36" s="113"/>
      <c r="D36" s="114"/>
      <c r="E36" s="115"/>
      <c r="F36" s="116"/>
      <c r="G36" s="117"/>
      <c r="H36" s="118"/>
      <c r="I36" s="117"/>
      <c r="J36" s="111"/>
      <c r="K36" s="109"/>
      <c r="L36" s="109"/>
      <c r="M36" s="109"/>
    </row>
    <row r="37" spans="1:1025" s="84" customFormat="1" ht="15.75" customHeight="1" x14ac:dyDescent="0.25">
      <c r="A37" s="36"/>
      <c r="B37" s="87"/>
      <c r="C37" s="87"/>
      <c r="D37" s="178" t="s">
        <v>78</v>
      </c>
      <c r="E37" s="178"/>
      <c r="F37" s="178"/>
      <c r="G37" s="178"/>
      <c r="H37" s="178"/>
      <c r="I37" s="178"/>
      <c r="J37" s="178"/>
      <c r="K37" s="178"/>
      <c r="L37" s="178"/>
      <c r="M37" s="178"/>
    </row>
    <row r="38" spans="1:1025" s="112" customFormat="1" ht="13.8" x14ac:dyDescent="0.25">
      <c r="A38" s="77"/>
      <c r="B38" s="22"/>
      <c r="C38" s="89"/>
      <c r="D38" s="89"/>
      <c r="E38" s="89"/>
      <c r="F38" s="110"/>
      <c r="G38" s="119"/>
      <c r="H38" s="119"/>
      <c r="I38" s="119"/>
      <c r="J38" s="111"/>
      <c r="K38" s="109"/>
      <c r="L38" s="109"/>
      <c r="M38" s="109"/>
    </row>
    <row r="39" spans="1:1025" ht="13.8" x14ac:dyDescent="0.25">
      <c r="A39"/>
      <c r="B39" s="145" t="s">
        <v>12</v>
      </c>
      <c r="C39" s="91"/>
      <c r="D39" s="92" t="s">
        <v>79</v>
      </c>
      <c r="E39" s="92"/>
      <c r="F39" s="93"/>
      <c r="G39" s="94"/>
      <c r="H39" s="94"/>
      <c r="I39" s="94"/>
      <c r="J39" s="95"/>
      <c r="K39" s="95"/>
      <c r="L39" s="95"/>
      <c r="M39" s="120">
        <f>SUM(M41:M42)</f>
        <v>0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5" ht="13.8" x14ac:dyDescent="0.25">
      <c r="A40"/>
      <c r="B40" s="146"/>
      <c r="C40" s="22"/>
      <c r="D40" s="92"/>
      <c r="E40" s="92"/>
      <c r="F40" s="92"/>
      <c r="G40" s="92"/>
      <c r="H40" s="92"/>
      <c r="I40" s="92"/>
      <c r="J40" s="94"/>
      <c r="K40" s="94"/>
      <c r="L40" s="94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5" s="148" customFormat="1" ht="51" customHeight="1" x14ac:dyDescent="0.25">
      <c r="B41" s="123">
        <v>19</v>
      </c>
      <c r="C41" s="105"/>
      <c r="D41" s="99" t="s">
        <v>80</v>
      </c>
      <c r="E41" s="100" t="s">
        <v>81</v>
      </c>
      <c r="F41" s="101">
        <f>F49+F54+F59+F65+F71+F75</f>
        <v>3166.5249999999996</v>
      </c>
      <c r="G41" s="149" t="s">
        <v>50</v>
      </c>
      <c r="H41" s="150">
        <f>H49+H50+H54+H55+H59+H60+H65+H66+H67+H68+H72+H76+H77+H78</f>
        <v>1433.4724999999999</v>
      </c>
      <c r="I41" s="149" t="s">
        <v>51</v>
      </c>
      <c r="J41" s="104"/>
      <c r="K41" s="104"/>
      <c r="L41" s="104">
        <f>J41+K41</f>
        <v>0</v>
      </c>
      <c r="M41" s="104">
        <f>L41*H41</f>
        <v>0</v>
      </c>
    </row>
    <row r="42" spans="1:1025" s="151" customFormat="1" ht="95.25" customHeight="1" x14ac:dyDescent="0.3">
      <c r="A42" s="148"/>
      <c r="B42" s="123">
        <v>20</v>
      </c>
      <c r="C42" s="86"/>
      <c r="D42" s="99" t="s">
        <v>82</v>
      </c>
      <c r="E42" s="100" t="s">
        <v>83</v>
      </c>
      <c r="F42" s="101">
        <f>F104+F108</f>
        <v>3260.4</v>
      </c>
      <c r="G42" s="107" t="s">
        <v>50</v>
      </c>
      <c r="H42" s="104">
        <f>F42*0.2</f>
        <v>652.08000000000004</v>
      </c>
      <c r="I42" s="107" t="s">
        <v>51</v>
      </c>
      <c r="J42" s="104"/>
      <c r="K42" s="104"/>
      <c r="L42" s="104">
        <f>J42+K42</f>
        <v>0</v>
      </c>
      <c r="M42" s="104">
        <f>L42*H42</f>
        <v>0</v>
      </c>
      <c r="AMK42" s="148"/>
    </row>
    <row r="43" spans="1:1025" s="112" customFormat="1" ht="14.4" x14ac:dyDescent="0.3">
      <c r="A43" s="77"/>
      <c r="B43" s="123"/>
      <c r="C43" s="113"/>
      <c r="D43" s="114"/>
      <c r="E43" s="115"/>
      <c r="F43" s="116"/>
      <c r="G43" s="117"/>
      <c r="H43" s="118"/>
      <c r="I43" s="117"/>
      <c r="J43" s="111"/>
      <c r="K43" s="109"/>
      <c r="L43" s="109"/>
      <c r="M43" s="109"/>
    </row>
    <row r="44" spans="1:1025" s="84" customFormat="1" ht="15.75" customHeight="1" x14ac:dyDescent="0.25">
      <c r="A44" s="36"/>
      <c r="B44" s="87"/>
      <c r="C44" s="87"/>
      <c r="D44" s="178" t="s">
        <v>84</v>
      </c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025" s="112" customFormat="1" ht="13.8" x14ac:dyDescent="0.25">
      <c r="A45" s="77"/>
      <c r="B45" s="123"/>
      <c r="C45" s="109"/>
      <c r="D45" s="121"/>
      <c r="E45" s="121"/>
      <c r="F45" s="122"/>
      <c r="G45" s="109"/>
      <c r="H45" s="109"/>
      <c r="I45" s="109"/>
      <c r="J45" s="111"/>
      <c r="K45" s="109"/>
      <c r="L45" s="109"/>
      <c r="M45" s="109"/>
    </row>
    <row r="46" spans="1:1025" ht="13.8" x14ac:dyDescent="0.25">
      <c r="A46"/>
      <c r="B46" s="145" t="s">
        <v>13</v>
      </c>
      <c r="C46" s="91"/>
      <c r="D46" s="92" t="s">
        <v>85</v>
      </c>
      <c r="E46" s="92"/>
      <c r="F46" s="93"/>
      <c r="G46" s="94"/>
      <c r="H46" s="94"/>
      <c r="I46" s="94"/>
      <c r="J46" s="95"/>
      <c r="K46" s="95"/>
      <c r="L46" s="95"/>
      <c r="M46" s="120">
        <f>SUM(M48:M62)</f>
        <v>0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5" ht="13.8" x14ac:dyDescent="0.25">
      <c r="A47"/>
      <c r="B47" s="146"/>
      <c r="C47" s="22"/>
      <c r="D47" s="92"/>
      <c r="E47" s="92"/>
      <c r="F47" s="92"/>
      <c r="G47" s="92"/>
      <c r="H47" s="92"/>
      <c r="I47" s="92"/>
      <c r="J47" s="94"/>
      <c r="K47" s="94"/>
      <c r="L47" s="94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5" ht="27" customHeight="1" x14ac:dyDescent="0.25">
      <c r="A48"/>
      <c r="B48" s="123"/>
      <c r="C48" s="105" t="s">
        <v>86</v>
      </c>
      <c r="D48" s="99" t="s">
        <v>87</v>
      </c>
      <c r="E48" s="100" t="s">
        <v>88</v>
      </c>
      <c r="F48" s="101">
        <v>404</v>
      </c>
      <c r="G48" s="107" t="s">
        <v>73</v>
      </c>
      <c r="H48" s="104"/>
      <c r="I48" s="107"/>
      <c r="J48" s="104"/>
      <c r="K48" s="104"/>
      <c r="L48" s="104">
        <f>J48+K48</f>
        <v>0</v>
      </c>
      <c r="M48" s="104">
        <f>L48*F48</f>
        <v>0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4.4" x14ac:dyDescent="0.25">
      <c r="A49"/>
      <c r="B49" s="123"/>
      <c r="C49" s="105"/>
      <c r="D49" s="99"/>
      <c r="E49" s="100" t="s">
        <v>89</v>
      </c>
      <c r="F49" s="101">
        <f>F48*0.3</f>
        <v>121.19999999999999</v>
      </c>
      <c r="G49" s="107" t="s">
        <v>50</v>
      </c>
      <c r="H49" s="101">
        <f>F49*0.25</f>
        <v>30.299999999999997</v>
      </c>
      <c r="I49" s="107" t="s">
        <v>51</v>
      </c>
      <c r="J49" s="104"/>
      <c r="K49" s="104"/>
      <c r="L49" s="104">
        <f>J49+K49</f>
        <v>0</v>
      </c>
      <c r="M49" s="104">
        <f>H49*L49</f>
        <v>0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20.25" customHeight="1" x14ac:dyDescent="0.3">
      <c r="A50"/>
      <c r="B50" s="123"/>
      <c r="C50" s="105"/>
      <c r="D50" s="99"/>
      <c r="E50" s="100" t="s">
        <v>90</v>
      </c>
      <c r="F50" s="101">
        <v>121.2</v>
      </c>
      <c r="G50" s="107" t="s">
        <v>50</v>
      </c>
      <c r="H50" s="101">
        <f>F50*0.1</f>
        <v>12.120000000000001</v>
      </c>
      <c r="I50" s="107" t="s">
        <v>51</v>
      </c>
      <c r="J50" s="104"/>
      <c r="K50" s="104"/>
      <c r="L50" s="104">
        <f>J50+K50</f>
        <v>0</v>
      </c>
      <c r="M50" s="104">
        <f>H50*L50</f>
        <v>0</v>
      </c>
      <c r="N50"/>
      <c r="O50" s="124"/>
      <c r="P50" s="125"/>
      <c r="Q50" s="126"/>
      <c r="R50" s="125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4.4" x14ac:dyDescent="0.25">
      <c r="A51"/>
      <c r="B51" s="123"/>
      <c r="C51" s="105"/>
      <c r="D51" s="99"/>
      <c r="E51" s="100" t="s">
        <v>91</v>
      </c>
      <c r="F51" s="101">
        <v>121.2</v>
      </c>
      <c r="G51" s="107" t="s">
        <v>50</v>
      </c>
      <c r="H51" s="101"/>
      <c r="I51" s="107"/>
      <c r="J51" s="104"/>
      <c r="K51" s="104"/>
      <c r="L51" s="104">
        <f>J51+K51</f>
        <v>0</v>
      </c>
      <c r="M51" s="104">
        <f>F51*L51</f>
        <v>0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4" x14ac:dyDescent="0.25">
      <c r="A52"/>
      <c r="B52" s="123"/>
      <c r="C52" s="22"/>
      <c r="D52" s="99"/>
      <c r="E52" s="100"/>
      <c r="F52" s="101"/>
      <c r="G52" s="107"/>
      <c r="H52" s="104"/>
      <c r="I52" s="107"/>
      <c r="J52" s="104"/>
      <c r="K52" s="104"/>
      <c r="L52" s="104"/>
      <c r="M52" s="104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27" customHeight="1" x14ac:dyDescent="0.3">
      <c r="A53"/>
      <c r="B53" s="123"/>
      <c r="C53" s="105" t="s">
        <v>92</v>
      </c>
      <c r="D53" s="99" t="s">
        <v>93</v>
      </c>
      <c r="E53" s="100" t="s">
        <v>94</v>
      </c>
      <c r="F53" s="101">
        <v>421</v>
      </c>
      <c r="G53" s="107" t="s">
        <v>73</v>
      </c>
      <c r="H53" s="104"/>
      <c r="I53" s="107"/>
      <c r="J53" s="104"/>
      <c r="K53" s="104"/>
      <c r="L53" s="104">
        <f>J53+K53</f>
        <v>0</v>
      </c>
      <c r="M53" s="104">
        <f>L53*F53</f>
        <v>0</v>
      </c>
      <c r="N53"/>
      <c r="O53" s="124"/>
      <c r="P53" s="127"/>
      <c r="Q53" s="124"/>
      <c r="R53" s="127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4" x14ac:dyDescent="0.3">
      <c r="A54"/>
      <c r="B54" s="123"/>
      <c r="C54" s="105"/>
      <c r="D54" s="99"/>
      <c r="E54" s="100" t="s">
        <v>89</v>
      </c>
      <c r="F54" s="101">
        <f>F53*0.3</f>
        <v>126.3</v>
      </c>
      <c r="G54" s="107" t="s">
        <v>50</v>
      </c>
      <c r="H54" s="101">
        <f>F54*0.25</f>
        <v>31.574999999999999</v>
      </c>
      <c r="I54" s="107" t="s">
        <v>51</v>
      </c>
      <c r="J54" s="104"/>
      <c r="K54" s="104"/>
      <c r="L54" s="104">
        <f>J54+K54</f>
        <v>0</v>
      </c>
      <c r="M54" s="104">
        <f>H54*L54</f>
        <v>0</v>
      </c>
      <c r="N54"/>
      <c r="O54" s="124"/>
      <c r="P54" s="125"/>
      <c r="Q54" s="126"/>
      <c r="R54" s="125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20.25" customHeight="1" x14ac:dyDescent="0.3">
      <c r="A55"/>
      <c r="B55" s="123"/>
      <c r="C55" s="105"/>
      <c r="D55" s="99"/>
      <c r="E55" s="100" t="s">
        <v>90</v>
      </c>
      <c r="F55" s="101">
        <v>126.3</v>
      </c>
      <c r="G55" s="107" t="s">
        <v>50</v>
      </c>
      <c r="H55" s="101">
        <f>F55*0.1</f>
        <v>12.63</v>
      </c>
      <c r="I55" s="107" t="s">
        <v>51</v>
      </c>
      <c r="J55" s="104"/>
      <c r="K55" s="104"/>
      <c r="L55" s="104">
        <f>J55+K55</f>
        <v>0</v>
      </c>
      <c r="M55" s="104">
        <f>H55*L55</f>
        <v>0</v>
      </c>
      <c r="N55"/>
      <c r="O55" s="124"/>
      <c r="P55" s="127"/>
      <c r="Q55" s="128"/>
      <c r="R55" s="12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4" x14ac:dyDescent="0.3">
      <c r="A56"/>
      <c r="B56" s="123"/>
      <c r="C56" s="105"/>
      <c r="D56" s="99"/>
      <c r="E56" s="100" t="s">
        <v>91</v>
      </c>
      <c r="F56" s="101">
        <v>126.3</v>
      </c>
      <c r="G56" s="107" t="s">
        <v>50</v>
      </c>
      <c r="H56" s="101"/>
      <c r="I56" s="107"/>
      <c r="J56" s="104"/>
      <c r="K56" s="104"/>
      <c r="L56" s="104">
        <f>J56+K56</f>
        <v>0</v>
      </c>
      <c r="M56" s="104">
        <f>F56*L56</f>
        <v>0</v>
      </c>
      <c r="N56"/>
      <c r="O56" s="124"/>
      <c r="P56" s="125"/>
      <c r="Q56" s="126"/>
      <c r="R56" s="125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4.4" x14ac:dyDescent="0.3">
      <c r="A57"/>
      <c r="B57" s="123"/>
      <c r="C57" s="22"/>
      <c r="D57" s="99"/>
      <c r="E57" s="100"/>
      <c r="F57" s="101"/>
      <c r="G57" s="107"/>
      <c r="H57" s="104"/>
      <c r="I57" s="107"/>
      <c r="J57" s="104"/>
      <c r="K57" s="104"/>
      <c r="L57" s="104"/>
      <c r="M57" s="104"/>
      <c r="N57"/>
      <c r="O57" s="124"/>
      <c r="P57" s="125"/>
      <c r="Q57" s="126"/>
      <c r="R57" s="125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27" customHeight="1" x14ac:dyDescent="0.3">
      <c r="A58"/>
      <c r="B58" s="123"/>
      <c r="C58" s="105" t="s">
        <v>95</v>
      </c>
      <c r="D58" s="99" t="s">
        <v>96</v>
      </c>
      <c r="E58" s="100" t="s">
        <v>97</v>
      </c>
      <c r="F58" s="101">
        <v>379.3</v>
      </c>
      <c r="G58" s="107" t="s">
        <v>73</v>
      </c>
      <c r="H58" s="104"/>
      <c r="I58" s="107"/>
      <c r="J58" s="104"/>
      <c r="K58" s="104"/>
      <c r="L58" s="104">
        <f>J58+K58</f>
        <v>0</v>
      </c>
      <c r="M58" s="104">
        <f>L58*F58</f>
        <v>0</v>
      </c>
      <c r="N58"/>
      <c r="O58" s="124"/>
      <c r="P58" s="125"/>
      <c r="Q58" s="129"/>
      <c r="R58" s="125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4.4" x14ac:dyDescent="0.3">
      <c r="A59"/>
      <c r="B59" s="123"/>
      <c r="C59" s="105"/>
      <c r="D59" s="99"/>
      <c r="E59" s="100" t="s">
        <v>89</v>
      </c>
      <c r="F59" s="101">
        <f>F58*0.25</f>
        <v>94.825000000000003</v>
      </c>
      <c r="G59" s="107" t="s">
        <v>50</v>
      </c>
      <c r="H59" s="101">
        <f>F59*0.2</f>
        <v>18.965</v>
      </c>
      <c r="I59" s="107" t="s">
        <v>51</v>
      </c>
      <c r="J59" s="104"/>
      <c r="K59" s="104"/>
      <c r="L59" s="104">
        <f>J59+K59</f>
        <v>0</v>
      </c>
      <c r="M59" s="104">
        <f>H59*L59</f>
        <v>0</v>
      </c>
      <c r="N59"/>
      <c r="O59" s="124"/>
      <c r="P59" s="125"/>
      <c r="Q59" s="126"/>
      <c r="R59" s="125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20.25" customHeight="1" x14ac:dyDescent="0.3">
      <c r="A60"/>
      <c r="B60" s="123"/>
      <c r="C60" s="105"/>
      <c r="D60" s="99"/>
      <c r="E60" s="100" t="s">
        <v>90</v>
      </c>
      <c r="F60" s="101">
        <v>94.825000000000003</v>
      </c>
      <c r="G60" s="107" t="s">
        <v>50</v>
      </c>
      <c r="H60" s="101">
        <f>F60*0.1</f>
        <v>9.4824999999999999</v>
      </c>
      <c r="I60" s="107" t="s">
        <v>51</v>
      </c>
      <c r="J60" s="104"/>
      <c r="K60" s="104"/>
      <c r="L60" s="104">
        <f>J60+K60</f>
        <v>0</v>
      </c>
      <c r="M60" s="104">
        <f>H60*L60</f>
        <v>0</v>
      </c>
      <c r="N60"/>
      <c r="O60" s="124"/>
      <c r="P60" s="125"/>
      <c r="Q60" s="126"/>
      <c r="R60" s="125"/>
      <c r="S60" s="12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4.4" x14ac:dyDescent="0.3">
      <c r="A61"/>
      <c r="B61" s="123"/>
      <c r="C61" s="105"/>
      <c r="D61" s="99"/>
      <c r="E61" s="100" t="s">
        <v>91</v>
      </c>
      <c r="F61" s="101">
        <v>94.825000000000003</v>
      </c>
      <c r="G61" s="107" t="s">
        <v>50</v>
      </c>
      <c r="H61" s="101"/>
      <c r="I61" s="107"/>
      <c r="J61" s="104"/>
      <c r="K61" s="104"/>
      <c r="L61" s="104">
        <f>J61+K61</f>
        <v>0</v>
      </c>
      <c r="M61" s="104">
        <f>F61*L61</f>
        <v>0</v>
      </c>
      <c r="N61"/>
      <c r="O61" s="124"/>
      <c r="P61" s="125"/>
      <c r="Q61" s="126"/>
      <c r="R61" s="125"/>
      <c r="S61" s="12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4.4" x14ac:dyDescent="0.3">
      <c r="A62"/>
      <c r="B62" s="123"/>
      <c r="C62" s="22"/>
      <c r="D62" s="99"/>
      <c r="E62" s="100"/>
      <c r="F62" s="101"/>
      <c r="G62" s="107"/>
      <c r="H62" s="104"/>
      <c r="I62" s="107"/>
      <c r="J62" s="104"/>
      <c r="K62" s="104"/>
      <c r="L62" s="104"/>
      <c r="M62" s="104"/>
      <c r="N62"/>
      <c r="O62"/>
      <c r="P62"/>
      <c r="Q62"/>
      <c r="R62"/>
      <c r="S62" s="12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4.4" x14ac:dyDescent="0.3">
      <c r="A63"/>
      <c r="B63" s="145" t="s">
        <v>14</v>
      </c>
      <c r="C63" s="91"/>
      <c r="D63" s="92" t="s">
        <v>98</v>
      </c>
      <c r="E63" s="92"/>
      <c r="F63" s="93"/>
      <c r="G63" s="94"/>
      <c r="H63" s="94"/>
      <c r="I63" s="94"/>
      <c r="J63" s="95"/>
      <c r="K63" s="95"/>
      <c r="L63" s="95"/>
      <c r="M63" s="120">
        <f>SUM(M64:M80)</f>
        <v>0</v>
      </c>
      <c r="N63"/>
      <c r="O63" s="124"/>
      <c r="P63" s="125"/>
      <c r="Q63" s="125"/>
      <c r="R63" s="125"/>
      <c r="S63" s="12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4.4" x14ac:dyDescent="0.3">
      <c r="A64"/>
      <c r="B64" s="146"/>
      <c r="C64" s="22"/>
      <c r="D64" s="92"/>
      <c r="E64" s="92"/>
      <c r="F64" s="92"/>
      <c r="G64" s="92"/>
      <c r="H64" s="92"/>
      <c r="I64" s="92"/>
      <c r="J64" s="94"/>
      <c r="K64" s="94"/>
      <c r="L64" s="94"/>
      <c r="M64"/>
      <c r="N64" s="124"/>
      <c r="O64" s="124"/>
      <c r="P64" s="124"/>
      <c r="Q64" s="124"/>
      <c r="R64" s="124"/>
      <c r="S64" s="124"/>
      <c r="T64" s="12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5" s="148" customFormat="1" ht="32.25" customHeight="1" x14ac:dyDescent="0.3">
      <c r="A65" s="130"/>
      <c r="B65" s="144"/>
      <c r="C65" s="105" t="s">
        <v>99</v>
      </c>
      <c r="D65" s="99" t="s">
        <v>100</v>
      </c>
      <c r="E65" s="100" t="s">
        <v>101</v>
      </c>
      <c r="F65" s="101">
        <v>1960</v>
      </c>
      <c r="G65" s="107" t="s">
        <v>50</v>
      </c>
      <c r="H65" s="101">
        <f>F65*0.03</f>
        <v>58.8</v>
      </c>
      <c r="I65" s="107" t="s">
        <v>51</v>
      </c>
      <c r="J65" s="104"/>
      <c r="K65" s="104"/>
      <c r="L65" s="104">
        <f>J65+K65</f>
        <v>0</v>
      </c>
      <c r="M65" s="104">
        <f>L65*H65</f>
        <v>0</v>
      </c>
      <c r="N65" s="124"/>
      <c r="O65" s="152"/>
      <c r="P65" s="153"/>
      <c r="S65" s="124"/>
      <c r="T65" s="124"/>
    </row>
    <row r="66" spans="1:1025" s="151" customFormat="1" ht="14.4" x14ac:dyDescent="0.3">
      <c r="A66" s="130"/>
      <c r="B66" s="144"/>
      <c r="C66" s="86"/>
      <c r="D66" s="99"/>
      <c r="E66" s="100" t="s">
        <v>102</v>
      </c>
      <c r="F66" s="101">
        <v>1960</v>
      </c>
      <c r="G66" s="107" t="s">
        <v>50</v>
      </c>
      <c r="H66" s="101">
        <f>F66*0.04</f>
        <v>78.400000000000006</v>
      </c>
      <c r="I66" s="107" t="s">
        <v>51</v>
      </c>
      <c r="J66" s="104"/>
      <c r="K66" s="104"/>
      <c r="L66" s="104">
        <f>J66+K66</f>
        <v>0</v>
      </c>
      <c r="M66" s="104">
        <f>L66*H66</f>
        <v>0</v>
      </c>
      <c r="N66" s="124"/>
      <c r="O66" s="152"/>
      <c r="P66" s="153"/>
      <c r="S66" s="124"/>
      <c r="T66" s="124"/>
      <c r="AMK66" s="148"/>
    </row>
    <row r="67" spans="1:1025" s="148" customFormat="1" ht="27.6" x14ac:dyDescent="0.3">
      <c r="A67" s="130"/>
      <c r="B67" s="144"/>
      <c r="C67" s="86"/>
      <c r="D67" s="99"/>
      <c r="E67" s="100" t="s">
        <v>103</v>
      </c>
      <c r="F67" s="101">
        <v>1960</v>
      </c>
      <c r="G67" s="107" t="s">
        <v>50</v>
      </c>
      <c r="H67" s="101">
        <f>F67*0.2</f>
        <v>392</v>
      </c>
      <c r="I67" s="107" t="s">
        <v>51</v>
      </c>
      <c r="J67" s="104"/>
      <c r="K67" s="104"/>
      <c r="L67" s="104">
        <f>J67+K67</f>
        <v>0</v>
      </c>
      <c r="M67" s="104">
        <f>L67*H67</f>
        <v>0</v>
      </c>
      <c r="N67" s="124"/>
      <c r="O67" s="152"/>
      <c r="P67" s="153"/>
      <c r="S67" s="124"/>
      <c r="T67" s="124"/>
    </row>
    <row r="68" spans="1:1025" s="151" customFormat="1" ht="55.2" x14ac:dyDescent="0.3">
      <c r="A68" s="130"/>
      <c r="B68" s="144"/>
      <c r="C68" s="105"/>
      <c r="D68" s="99"/>
      <c r="E68" s="100" t="s">
        <v>104</v>
      </c>
      <c r="F68" s="101">
        <v>1960</v>
      </c>
      <c r="G68" s="107" t="s">
        <v>50</v>
      </c>
      <c r="H68" s="101">
        <f>F68*0.25</f>
        <v>490</v>
      </c>
      <c r="I68" s="107" t="s">
        <v>51</v>
      </c>
      <c r="J68" s="104"/>
      <c r="K68" s="104"/>
      <c r="L68" s="104">
        <f>J68+K68</f>
        <v>0</v>
      </c>
      <c r="M68" s="104">
        <f>L68*H68</f>
        <v>0</v>
      </c>
      <c r="N68" s="124"/>
      <c r="O68" s="152"/>
      <c r="P68" s="153"/>
      <c r="S68" s="124"/>
      <c r="T68" s="124"/>
      <c r="AMK68" s="148"/>
    </row>
    <row r="69" spans="1:1025" ht="14.4" x14ac:dyDescent="0.3">
      <c r="A69" s="130"/>
      <c r="B69" s="144"/>
      <c r="C69" s="105"/>
      <c r="D69" s="99"/>
      <c r="E69" s="100" t="s">
        <v>91</v>
      </c>
      <c r="F69" s="101">
        <v>1960</v>
      </c>
      <c r="G69" s="107" t="s">
        <v>50</v>
      </c>
      <c r="H69" s="101"/>
      <c r="I69" s="107"/>
      <c r="J69" s="104"/>
      <c r="K69" s="104"/>
      <c r="L69" s="104">
        <f>J69+K69</f>
        <v>0</v>
      </c>
      <c r="M69" s="104">
        <f>F69*L69</f>
        <v>0</v>
      </c>
      <c r="N69" s="124"/>
      <c r="O69" s="133"/>
      <c r="P69" s="132"/>
      <c r="Q69"/>
      <c r="R69"/>
      <c r="S69" s="124"/>
      <c r="T69" s="124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5" ht="14.4" x14ac:dyDescent="0.3">
      <c r="A70" s="130"/>
      <c r="B70" s="144"/>
      <c r="C70" s="86"/>
      <c r="D70" s="99"/>
      <c r="E70" s="100"/>
      <c r="F70" s="101"/>
      <c r="G70" s="107"/>
      <c r="H70" s="104"/>
      <c r="I70" s="107"/>
      <c r="J70" s="104"/>
      <c r="K70" s="104"/>
      <c r="L70" s="104"/>
      <c r="M70" s="104"/>
      <c r="N70" s="124"/>
      <c r="O70"/>
      <c r="P70"/>
      <c r="Q70"/>
      <c r="R70"/>
      <c r="S70" s="124"/>
      <c r="T70" s="124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5" ht="41.25" customHeight="1" x14ac:dyDescent="0.3">
      <c r="A71" s="130"/>
      <c r="B71" s="144"/>
      <c r="C71" s="105" t="s">
        <v>105</v>
      </c>
      <c r="D71" s="99" t="s">
        <v>106</v>
      </c>
      <c r="E71" s="100" t="s">
        <v>107</v>
      </c>
      <c r="F71" s="101">
        <v>537.20000000000005</v>
      </c>
      <c r="G71" s="107" t="s">
        <v>50</v>
      </c>
      <c r="H71" s="101"/>
      <c r="I71" s="107"/>
      <c r="J71" s="104"/>
      <c r="K71" s="104"/>
      <c r="L71" s="104">
        <f>J71+K71</f>
        <v>0</v>
      </c>
      <c r="M71" s="104">
        <f>L71*F71</f>
        <v>0</v>
      </c>
      <c r="N71" s="124"/>
      <c r="O71" s="131"/>
      <c r="P71" s="132"/>
      <c r="Q71"/>
      <c r="R71"/>
      <c r="S71" s="124"/>
      <c r="T71" s="124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5" ht="55.2" x14ac:dyDescent="0.3">
      <c r="A72" s="130"/>
      <c r="B72" s="144"/>
      <c r="C72" s="105"/>
      <c r="D72" s="99"/>
      <c r="E72" s="100" t="s">
        <v>108</v>
      </c>
      <c r="F72" s="101">
        <v>537.20000000000005</v>
      </c>
      <c r="G72" s="107" t="s">
        <v>50</v>
      </c>
      <c r="H72" s="101">
        <f>F72*0.35</f>
        <v>188.02</v>
      </c>
      <c r="I72" s="107" t="s">
        <v>51</v>
      </c>
      <c r="J72" s="104"/>
      <c r="K72" s="104"/>
      <c r="L72" s="104">
        <f>J72+K72</f>
        <v>0</v>
      </c>
      <c r="M72" s="104">
        <f>L72*H72</f>
        <v>0</v>
      </c>
      <c r="N72" s="124"/>
      <c r="O72" s="131"/>
      <c r="P72" s="132"/>
      <c r="Q72"/>
      <c r="R72"/>
      <c r="S72" s="124"/>
      <c r="T72" s="124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5" ht="14.4" x14ac:dyDescent="0.3">
      <c r="A73" s="130"/>
      <c r="B73" s="144"/>
      <c r="C73" s="105"/>
      <c r="D73" s="99"/>
      <c r="E73" s="100" t="s">
        <v>91</v>
      </c>
      <c r="F73" s="101">
        <v>537.20000000000005</v>
      </c>
      <c r="G73" s="107" t="s">
        <v>50</v>
      </c>
      <c r="H73" s="101"/>
      <c r="I73" s="107"/>
      <c r="J73" s="104"/>
      <c r="K73" s="104"/>
      <c r="L73" s="104">
        <f>J73+K73</f>
        <v>0</v>
      </c>
      <c r="M73" s="104">
        <f>F73*L73</f>
        <v>0</v>
      </c>
      <c r="N73" s="124"/>
      <c r="O73" s="133"/>
      <c r="P73" s="132"/>
      <c r="Q73"/>
      <c r="R73"/>
      <c r="S73" s="124"/>
      <c r="T73" s="124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5" ht="14.4" x14ac:dyDescent="0.3">
      <c r="A74" s="130"/>
      <c r="B74" s="144"/>
      <c r="C74" s="86"/>
      <c r="D74" s="99"/>
      <c r="E74" s="100"/>
      <c r="F74" s="101"/>
      <c r="G74" s="107"/>
      <c r="H74" s="104"/>
      <c r="I74" s="107"/>
      <c r="J74" s="104"/>
      <c r="K74" s="104"/>
      <c r="L74" s="104"/>
      <c r="M74" s="104"/>
      <c r="N74" s="124"/>
      <c r="O74"/>
      <c r="P74"/>
      <c r="Q74"/>
      <c r="R74"/>
      <c r="S74" s="124"/>
      <c r="T74" s="12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5" s="148" customFormat="1" ht="32.25" customHeight="1" x14ac:dyDescent="0.3">
      <c r="A75" s="130"/>
      <c r="B75" s="144"/>
      <c r="C75" s="105" t="s">
        <v>109</v>
      </c>
      <c r="D75" s="99" t="s">
        <v>110</v>
      </c>
      <c r="E75" s="100" t="s">
        <v>111</v>
      </c>
      <c r="F75" s="101">
        <v>327</v>
      </c>
      <c r="G75" s="107" t="s">
        <v>50</v>
      </c>
      <c r="H75" s="101"/>
      <c r="I75" s="107"/>
      <c r="J75" s="104"/>
      <c r="K75" s="104"/>
      <c r="L75" s="104">
        <f>J75+K75</f>
        <v>0</v>
      </c>
      <c r="M75" s="104">
        <f>L75*F75</f>
        <v>0</v>
      </c>
      <c r="N75" s="124"/>
      <c r="O75" s="152"/>
      <c r="P75" s="153"/>
      <c r="S75" s="124"/>
      <c r="T75" s="124"/>
    </row>
    <row r="76" spans="1:1025" ht="14.4" x14ac:dyDescent="0.3">
      <c r="A76" s="130"/>
      <c r="B76" s="144"/>
      <c r="C76" s="86"/>
      <c r="D76" s="99"/>
      <c r="E76" s="100" t="s">
        <v>112</v>
      </c>
      <c r="F76" s="101">
        <v>327</v>
      </c>
      <c r="G76" s="107" t="s">
        <v>50</v>
      </c>
      <c r="H76" s="101">
        <f>F76*0.04</f>
        <v>13.08</v>
      </c>
      <c r="I76" s="107" t="s">
        <v>51</v>
      </c>
      <c r="J76" s="104"/>
      <c r="K76" s="104"/>
      <c r="L76" s="104">
        <f>J76+K76</f>
        <v>0</v>
      </c>
      <c r="M76" s="104">
        <f>L76*H76</f>
        <v>0</v>
      </c>
      <c r="N76" s="124"/>
      <c r="O76" s="131"/>
      <c r="P76" s="132"/>
      <c r="Q76"/>
      <c r="R76"/>
      <c r="S76" s="124"/>
      <c r="T76" s="124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5" ht="41.4" x14ac:dyDescent="0.3">
      <c r="A77" s="130"/>
      <c r="B77" s="144"/>
      <c r="C77" s="86"/>
      <c r="D77" s="99"/>
      <c r="E77" s="100" t="s">
        <v>113</v>
      </c>
      <c r="F77" s="101">
        <v>327</v>
      </c>
      <c r="G77" s="107" t="s">
        <v>50</v>
      </c>
      <c r="H77" s="101">
        <f>F77*0.15</f>
        <v>49.05</v>
      </c>
      <c r="I77" s="107" t="s">
        <v>51</v>
      </c>
      <c r="J77" s="104"/>
      <c r="K77" s="104"/>
      <c r="L77" s="104">
        <f>J77+K77</f>
        <v>0</v>
      </c>
      <c r="M77" s="104">
        <f>L77*H77</f>
        <v>0</v>
      </c>
      <c r="N77" s="124"/>
      <c r="O77" s="131"/>
      <c r="P77" s="132"/>
      <c r="Q77"/>
      <c r="R77"/>
      <c r="S77" s="124"/>
      <c r="T77" s="124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5" ht="55.2" x14ac:dyDescent="0.3">
      <c r="A78" s="130"/>
      <c r="B78" s="144"/>
      <c r="C78" s="105"/>
      <c r="D78" s="99"/>
      <c r="E78" s="100" t="s">
        <v>114</v>
      </c>
      <c r="F78" s="101">
        <v>327</v>
      </c>
      <c r="G78" s="107" t="s">
        <v>50</v>
      </c>
      <c r="H78" s="101">
        <f>F78*0.15</f>
        <v>49.05</v>
      </c>
      <c r="I78" s="107" t="s">
        <v>51</v>
      </c>
      <c r="J78" s="104"/>
      <c r="K78" s="104"/>
      <c r="L78" s="104">
        <f>J78+K78</f>
        <v>0</v>
      </c>
      <c r="M78" s="104">
        <f>L78*H78</f>
        <v>0</v>
      </c>
      <c r="N78" s="124"/>
      <c r="O78" s="131"/>
      <c r="P78" s="132"/>
      <c r="Q78"/>
      <c r="R78"/>
      <c r="S78" s="124"/>
      <c r="T78" s="124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5" ht="14.4" x14ac:dyDescent="0.3">
      <c r="A79" s="130"/>
      <c r="B79" s="144"/>
      <c r="C79" s="105"/>
      <c r="D79" s="99"/>
      <c r="E79" s="100" t="s">
        <v>91</v>
      </c>
      <c r="F79" s="101">
        <v>327</v>
      </c>
      <c r="G79" s="107" t="s">
        <v>50</v>
      </c>
      <c r="H79" s="101"/>
      <c r="I79" s="107"/>
      <c r="J79" s="104"/>
      <c r="K79" s="104"/>
      <c r="L79" s="104">
        <f>J79+K79</f>
        <v>0</v>
      </c>
      <c r="M79" s="104">
        <f>F79*L79</f>
        <v>0</v>
      </c>
      <c r="N79" s="124"/>
      <c r="O79" s="133"/>
      <c r="P79" s="132"/>
      <c r="Q79" s="126"/>
      <c r="R79" s="125"/>
      <c r="S79" s="124"/>
      <c r="T79" s="124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5" ht="14.4" x14ac:dyDescent="0.3">
      <c r="A80" s="130"/>
      <c r="B80" s="144"/>
      <c r="C80" s="86"/>
      <c r="D80" s="99"/>
      <c r="E80" s="100"/>
      <c r="F80" s="101"/>
      <c r="G80" s="107"/>
      <c r="H80" s="104"/>
      <c r="I80" s="107"/>
      <c r="J80" s="104"/>
      <c r="K80" s="104"/>
      <c r="L80" s="104"/>
      <c r="M80" s="104"/>
      <c r="N80" s="124"/>
      <c r="O80" s="124"/>
      <c r="P80" s="124"/>
      <c r="Q80" s="124"/>
      <c r="R80" s="124"/>
      <c r="S80" s="124"/>
      <c r="T80" s="124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5" s="84" customFormat="1" ht="21" x14ac:dyDescent="0.3">
      <c r="A81" s="24" t="s">
        <v>15</v>
      </c>
      <c r="B81" s="79"/>
      <c r="C81" s="79"/>
      <c r="D81" s="79" t="s">
        <v>16</v>
      </c>
      <c r="E81" s="79"/>
      <c r="F81" s="80"/>
      <c r="G81" s="81"/>
      <c r="H81" s="81"/>
      <c r="I81" s="81"/>
      <c r="J81" s="82"/>
      <c r="K81" s="82"/>
      <c r="L81" s="82"/>
      <c r="M81" s="83">
        <f>M86+M90</f>
        <v>0</v>
      </c>
      <c r="N81" s="124"/>
      <c r="O81" s="124"/>
      <c r="P81" s="124"/>
      <c r="Q81" s="124"/>
      <c r="R81" s="124"/>
      <c r="S81" s="124"/>
      <c r="T81" s="124"/>
    </row>
    <row r="82" spans="1:1025" s="112" customFormat="1" ht="14.4" x14ac:dyDescent="0.3">
      <c r="A82" s="77"/>
      <c r="B82" s="123"/>
      <c r="C82" s="113"/>
      <c r="D82" s="114"/>
      <c r="E82" s="115"/>
      <c r="F82" s="116"/>
      <c r="G82" s="117"/>
      <c r="H82" s="118"/>
      <c r="I82" s="117"/>
      <c r="J82" s="111"/>
      <c r="K82" s="109"/>
      <c r="L82" s="109"/>
      <c r="M82" s="109"/>
      <c r="N82" s="124"/>
      <c r="O82" s="124"/>
      <c r="P82" s="124"/>
      <c r="Q82" s="124"/>
      <c r="R82" s="124"/>
      <c r="S82" s="124"/>
      <c r="T82" s="124"/>
    </row>
    <row r="83" spans="1:1025" s="84" customFormat="1" ht="15.75" customHeight="1" x14ac:dyDescent="0.3">
      <c r="A83" s="36"/>
      <c r="B83" s="87"/>
      <c r="C83" s="87"/>
      <c r="D83" s="178" t="s">
        <v>115</v>
      </c>
      <c r="E83" s="178"/>
      <c r="F83" s="178"/>
      <c r="G83" s="178"/>
      <c r="H83" s="178"/>
      <c r="I83" s="178"/>
      <c r="J83" s="178"/>
      <c r="K83" s="178"/>
      <c r="L83" s="178"/>
      <c r="M83" s="178"/>
      <c r="N83" s="124"/>
      <c r="O83" s="124"/>
      <c r="P83" s="124"/>
      <c r="Q83" s="124"/>
      <c r="R83" s="124"/>
      <c r="S83" s="124"/>
      <c r="T83" s="124"/>
    </row>
    <row r="84" spans="1:1025" s="112" customFormat="1" ht="14.4" x14ac:dyDescent="0.3">
      <c r="A84" s="77"/>
      <c r="B84" s="22"/>
      <c r="C84" s="89"/>
      <c r="D84" s="89"/>
      <c r="E84" s="89"/>
      <c r="F84" s="110"/>
      <c r="G84" s="119"/>
      <c r="H84" s="119"/>
      <c r="I84" s="119"/>
      <c r="J84" s="111"/>
      <c r="K84" s="109"/>
      <c r="L84" s="109"/>
      <c r="M84" s="109"/>
      <c r="N84" s="124"/>
      <c r="O84" s="124"/>
      <c r="P84" s="124"/>
      <c r="Q84" s="124"/>
      <c r="R84" s="124"/>
      <c r="S84" s="124"/>
      <c r="T84" s="124"/>
    </row>
    <row r="85" spans="1:1025" ht="13.8" x14ac:dyDescent="0.25">
      <c r="A85" s="77"/>
      <c r="B85" s="147"/>
      <c r="C85" s="109"/>
      <c r="D85" s="121"/>
      <c r="E85" s="121"/>
      <c r="F85" s="122"/>
      <c r="G85" s="97"/>
      <c r="H85" s="97"/>
      <c r="I85" s="97"/>
      <c r="J85" s="111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5" ht="14.4" x14ac:dyDescent="0.25">
      <c r="A86"/>
      <c r="B86" s="145" t="s">
        <v>17</v>
      </c>
      <c r="C86" s="91"/>
      <c r="D86" s="92" t="s">
        <v>116</v>
      </c>
      <c r="E86" s="92"/>
      <c r="F86" s="93"/>
      <c r="G86" s="94"/>
      <c r="H86" s="94"/>
      <c r="I86" s="94"/>
      <c r="J86" s="95"/>
      <c r="K86" s="95"/>
      <c r="L86" s="95"/>
      <c r="M86" s="120">
        <f>SUM(M88:M88)</f>
        <v>0</v>
      </c>
      <c r="N86"/>
      <c r="O86" s="134"/>
      <c r="P86" s="135"/>
      <c r="Q86" s="136"/>
      <c r="R86" s="135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5" ht="13.8" x14ac:dyDescent="0.25">
      <c r="A87"/>
      <c r="B87" s="146"/>
      <c r="C87" s="22"/>
      <c r="D87" s="92"/>
      <c r="E87" s="92"/>
      <c r="F87" s="92"/>
      <c r="G87" s="92"/>
      <c r="H87" s="92"/>
      <c r="I87" s="92"/>
      <c r="J87" s="94"/>
      <c r="K87" s="94"/>
      <c r="L87" s="94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5" s="130" customFormat="1" ht="31.5" customHeight="1" x14ac:dyDescent="0.25">
      <c r="A88" s="31"/>
      <c r="B88" s="147"/>
      <c r="C88" s="137" t="s">
        <v>117</v>
      </c>
      <c r="D88" s="99" t="s">
        <v>118</v>
      </c>
      <c r="E88" s="100" t="s">
        <v>119</v>
      </c>
      <c r="F88" s="101">
        <v>10</v>
      </c>
      <c r="G88" s="107" t="s">
        <v>58</v>
      </c>
      <c r="H88" s="101"/>
      <c r="I88" s="107"/>
      <c r="J88" s="104"/>
      <c r="K88" s="104"/>
      <c r="L88" s="104">
        <f>J88+K88</f>
        <v>0</v>
      </c>
      <c r="M88" s="104">
        <f>L88*F88</f>
        <v>0</v>
      </c>
    </row>
    <row r="89" spans="1:1025" s="151" customFormat="1" ht="12.75" customHeight="1" x14ac:dyDescent="0.25">
      <c r="A89" s="31"/>
      <c r="B89" s="147"/>
      <c r="C89" s="137"/>
      <c r="D89" s="138"/>
      <c r="E89" s="139"/>
      <c r="F89" s="140"/>
      <c r="G89" s="141"/>
      <c r="H89" s="140"/>
      <c r="I89" s="141"/>
      <c r="J89" s="142"/>
      <c r="K89" s="142"/>
      <c r="L89" s="142"/>
      <c r="M89" s="142"/>
      <c r="N89" s="134"/>
      <c r="O89" s="135"/>
      <c r="P89" s="136"/>
      <c r="Q89" s="135"/>
      <c r="R89" s="130"/>
      <c r="AMK89" s="148"/>
    </row>
    <row r="90" spans="1:1025" s="151" customFormat="1" ht="14.4" x14ac:dyDescent="0.25">
      <c r="B90" s="145" t="s">
        <v>18</v>
      </c>
      <c r="C90" s="91"/>
      <c r="D90" s="92" t="s">
        <v>120</v>
      </c>
      <c r="E90" s="92"/>
      <c r="F90" s="93"/>
      <c r="G90" s="94"/>
      <c r="H90" s="94"/>
      <c r="I90" s="94"/>
      <c r="J90" s="95"/>
      <c r="K90" s="95"/>
      <c r="L90" s="95"/>
      <c r="M90" s="120">
        <f>SUM(M92:M93)</f>
        <v>0</v>
      </c>
      <c r="O90" s="134"/>
      <c r="P90" s="135"/>
      <c r="Q90" s="136"/>
      <c r="R90" s="135"/>
      <c r="AMK90" s="148"/>
    </row>
    <row r="91" spans="1:1025" s="151" customFormat="1" ht="13.8" x14ac:dyDescent="0.25">
      <c r="B91" s="146"/>
      <c r="C91" s="22"/>
      <c r="D91" s="92"/>
      <c r="E91" s="92"/>
      <c r="F91" s="92"/>
      <c r="G91" s="92"/>
      <c r="H91" s="92"/>
      <c r="I91" s="92"/>
      <c r="J91" s="94"/>
      <c r="K91" s="94"/>
      <c r="L91" s="94"/>
      <c r="AMK91" s="148"/>
    </row>
    <row r="92" spans="1:1025" s="130" customFormat="1" ht="58.5" customHeight="1" x14ac:dyDescent="0.25">
      <c r="A92" s="31"/>
      <c r="B92" s="147"/>
      <c r="C92" s="137" t="s">
        <v>121</v>
      </c>
      <c r="D92" s="99" t="s">
        <v>122</v>
      </c>
      <c r="E92" s="100" t="s">
        <v>123</v>
      </c>
      <c r="F92" s="101">
        <v>136</v>
      </c>
      <c r="G92" s="107" t="s">
        <v>73</v>
      </c>
      <c r="H92" s="101">
        <f>F92/2.5</f>
        <v>54.4</v>
      </c>
      <c r="I92" s="107" t="s">
        <v>58</v>
      </c>
      <c r="J92" s="104"/>
      <c r="K92" s="104"/>
      <c r="L92" s="104">
        <f>J92+K92</f>
        <v>0</v>
      </c>
      <c r="M92" s="104">
        <f>L92*H92</f>
        <v>0</v>
      </c>
      <c r="O92" s="134"/>
      <c r="P92" s="135"/>
      <c r="Q92" s="136"/>
      <c r="R92" s="135"/>
    </row>
    <row r="93" spans="1:1025" ht="47.25" customHeight="1" x14ac:dyDescent="0.25">
      <c r="A93" s="31"/>
      <c r="B93" s="147"/>
      <c r="C93" s="137"/>
      <c r="D93" s="99"/>
      <c r="E93" s="100" t="s">
        <v>124</v>
      </c>
      <c r="F93" s="104">
        <f>F92/2.5+25</f>
        <v>79.400000000000006</v>
      </c>
      <c r="G93" s="107" t="s">
        <v>58</v>
      </c>
      <c r="H93" s="101"/>
      <c r="I93" s="107"/>
      <c r="J93" s="104"/>
      <c r="K93" s="104"/>
      <c r="L93" s="104">
        <f>J93+K93</f>
        <v>0</v>
      </c>
      <c r="M93" s="104">
        <f>L93*F93</f>
        <v>0</v>
      </c>
      <c r="N93"/>
      <c r="O93" s="134"/>
      <c r="P93" s="135"/>
      <c r="Q93" s="136"/>
      <c r="R93" s="135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5" ht="23.25" customHeight="1" x14ac:dyDescent="0.25">
      <c r="A94" s="77"/>
      <c r="B94" s="147"/>
      <c r="C94" s="109"/>
      <c r="D94" s="121"/>
      <c r="E94" s="121"/>
      <c r="F94" s="122"/>
      <c r="G94" s="97"/>
      <c r="H94" s="97"/>
      <c r="I94" s="97"/>
      <c r="J94" s="111"/>
      <c r="K94"/>
      <c r="L94"/>
      <c r="M94"/>
      <c r="N94"/>
      <c r="O94" s="130"/>
      <c r="P94" s="130"/>
      <c r="Q94" s="130"/>
      <c r="R94" s="130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5" s="84" customFormat="1" ht="21" x14ac:dyDescent="0.25">
      <c r="A95" s="24" t="s">
        <v>19</v>
      </c>
      <c r="B95" s="79"/>
      <c r="C95" s="79"/>
      <c r="D95" s="79" t="s">
        <v>20</v>
      </c>
      <c r="E95" s="79"/>
      <c r="F95" s="80"/>
      <c r="G95" s="81"/>
      <c r="H95" s="81"/>
      <c r="I95" s="81"/>
      <c r="J95" s="82"/>
      <c r="K95" s="82"/>
      <c r="L95" s="82"/>
      <c r="M95" s="143">
        <f>M99+M106</f>
        <v>0</v>
      </c>
      <c r="S95" s="130"/>
      <c r="T95" s="130"/>
    </row>
    <row r="96" spans="1:1025" s="112" customFormat="1" ht="14.4" x14ac:dyDescent="0.3">
      <c r="A96" s="77"/>
      <c r="B96" s="123"/>
      <c r="C96" s="113"/>
      <c r="D96" s="114"/>
      <c r="E96" s="115"/>
      <c r="F96" s="116"/>
      <c r="G96" s="117"/>
      <c r="H96" s="118"/>
      <c r="I96" s="117"/>
      <c r="J96" s="111"/>
      <c r="K96" s="109"/>
      <c r="L96" s="109"/>
      <c r="M96" s="109"/>
      <c r="S96" s="130"/>
      <c r="T96" s="130"/>
    </row>
    <row r="97" spans="1:1025" s="84" customFormat="1" ht="15.75" customHeight="1" x14ac:dyDescent="0.25">
      <c r="A97" s="36"/>
      <c r="B97" s="87"/>
      <c r="C97" s="87"/>
      <c r="D97" s="178" t="s">
        <v>125</v>
      </c>
      <c r="E97" s="178"/>
      <c r="F97" s="178"/>
      <c r="G97" s="178"/>
      <c r="H97" s="178"/>
      <c r="I97" s="178"/>
      <c r="J97" s="178"/>
      <c r="K97" s="178"/>
      <c r="L97" s="178"/>
      <c r="M97" s="178"/>
      <c r="S97" s="130"/>
      <c r="T97" s="130"/>
    </row>
    <row r="98" spans="1:1025" ht="13.8" x14ac:dyDescent="0.25">
      <c r="A98"/>
      <c r="B98" s="22"/>
      <c r="C98" s="22"/>
      <c r="D98" s="22"/>
      <c r="E98" s="22"/>
      <c r="F98" s="16"/>
      <c r="G98" s="21"/>
      <c r="H98" s="21"/>
      <c r="I98" s="21"/>
      <c r="J98" s="90"/>
      <c r="K98" s="60"/>
      <c r="L98" s="60"/>
      <c r="M98" s="60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5" ht="13.8" x14ac:dyDescent="0.25">
      <c r="A99"/>
      <c r="B99" s="145" t="s">
        <v>21</v>
      </c>
      <c r="C99" s="91"/>
      <c r="D99" s="92" t="s">
        <v>126</v>
      </c>
      <c r="E99" s="92"/>
      <c r="F99" s="93"/>
      <c r="G99" s="94"/>
      <c r="H99" s="94"/>
      <c r="I99" s="94"/>
      <c r="J99" s="95"/>
      <c r="K99" s="95"/>
      <c r="L99" s="95"/>
      <c r="M99" s="120">
        <f>SUM(M101:M104)</f>
        <v>0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5" ht="13.8" x14ac:dyDescent="0.25">
      <c r="A100"/>
      <c r="B100" s="146"/>
      <c r="C100" s="22"/>
      <c r="D100" s="92"/>
      <c r="E100" s="92"/>
      <c r="F100" s="92"/>
      <c r="G100" s="92"/>
      <c r="H100" s="92"/>
      <c r="I100" s="92"/>
      <c r="J100" s="94"/>
      <c r="K100" s="94"/>
      <c r="L100" s="94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5" s="148" customFormat="1" ht="69" customHeight="1" x14ac:dyDescent="0.3">
      <c r="C101" s="105"/>
      <c r="D101" s="154" t="s">
        <v>127</v>
      </c>
      <c r="E101" s="100" t="s">
        <v>128</v>
      </c>
      <c r="F101" s="150">
        <v>18</v>
      </c>
      <c r="G101" s="149" t="s">
        <v>58</v>
      </c>
      <c r="H101" s="155">
        <f>F101</f>
        <v>18</v>
      </c>
      <c r="I101" s="149" t="s">
        <v>51</v>
      </c>
      <c r="J101" s="104"/>
      <c r="K101" s="104"/>
      <c r="L101" s="104">
        <f>J101+K101</f>
        <v>0</v>
      </c>
      <c r="M101" s="104">
        <f>F101*L101</f>
        <v>0</v>
      </c>
      <c r="N101" s="125"/>
      <c r="O101" s="126"/>
      <c r="P101" s="125"/>
      <c r="Q101" s="126"/>
      <c r="R101" s="125"/>
    </row>
    <row r="102" spans="1:1025" s="151" customFormat="1" ht="54.75" customHeight="1" x14ac:dyDescent="0.3">
      <c r="A102" s="148"/>
      <c r="B102" s="148"/>
      <c r="C102" s="105"/>
      <c r="D102" s="156" t="s">
        <v>129</v>
      </c>
      <c r="E102" s="157" t="s">
        <v>130</v>
      </c>
      <c r="F102" s="158">
        <v>681</v>
      </c>
      <c r="G102" s="159" t="s">
        <v>58</v>
      </c>
      <c r="H102" s="159">
        <f>F102*0.3*0.3*0.3</f>
        <v>18.386999999999997</v>
      </c>
      <c r="I102" s="159" t="s">
        <v>51</v>
      </c>
      <c r="J102" s="104"/>
      <c r="K102" s="104"/>
      <c r="L102" s="104">
        <f>J102+K102</f>
        <v>0</v>
      </c>
      <c r="M102" s="104">
        <f>F102*L102</f>
        <v>0</v>
      </c>
      <c r="N102" s="124"/>
      <c r="O102" s="125"/>
      <c r="P102" s="126"/>
      <c r="Q102" s="125"/>
      <c r="AMK102" s="148"/>
    </row>
    <row r="103" spans="1:1025" s="151" customFormat="1" ht="54.75" customHeight="1" x14ac:dyDescent="0.25">
      <c r="A103" s="148"/>
      <c r="B103" s="148"/>
      <c r="C103" s="105"/>
      <c r="D103" s="156" t="s">
        <v>131</v>
      </c>
      <c r="E103" s="157" t="s">
        <v>132</v>
      </c>
      <c r="F103" s="158">
        <v>452</v>
      </c>
      <c r="G103" s="159" t="s">
        <v>58</v>
      </c>
      <c r="H103" s="159">
        <f>F103*0.2*0.2*0.2</f>
        <v>3.6160000000000005</v>
      </c>
      <c r="I103" s="159" t="s">
        <v>51</v>
      </c>
      <c r="J103" s="104"/>
      <c r="K103" s="104"/>
      <c r="L103" s="104">
        <f>J103+K103</f>
        <v>0</v>
      </c>
      <c r="M103" s="104">
        <f>F103*L103</f>
        <v>0</v>
      </c>
      <c r="N103" s="134"/>
      <c r="O103" s="135"/>
      <c r="P103" s="136"/>
      <c r="Q103" s="135"/>
      <c r="AMK103" s="148"/>
    </row>
    <row r="104" spans="1:1025" s="151" customFormat="1" ht="60.75" customHeight="1" x14ac:dyDescent="0.25">
      <c r="A104" s="148"/>
      <c r="B104" s="148"/>
      <c r="C104" s="105"/>
      <c r="D104" s="154" t="s">
        <v>133</v>
      </c>
      <c r="E104" s="100" t="s">
        <v>134</v>
      </c>
      <c r="F104" s="150">
        <v>2790.5</v>
      </c>
      <c r="G104" s="149" t="s">
        <v>50</v>
      </c>
      <c r="H104" s="155">
        <f>F104*0.06</f>
        <v>167.43</v>
      </c>
      <c r="I104" s="149" t="s">
        <v>135</v>
      </c>
      <c r="J104" s="104"/>
      <c r="K104" s="104"/>
      <c r="L104" s="104">
        <f>J104+K104</f>
        <v>0</v>
      </c>
      <c r="M104" s="104">
        <f>F104*L104</f>
        <v>0</v>
      </c>
      <c r="N104" s="134"/>
      <c r="O104" s="135"/>
      <c r="P104" s="136"/>
      <c r="Q104" s="135"/>
      <c r="AMK104" s="148"/>
    </row>
    <row r="105" spans="1:1025" s="130" customFormat="1" ht="14.4" x14ac:dyDescent="0.25">
      <c r="A105" s="31"/>
      <c r="B105" s="147"/>
      <c r="C105" s="144"/>
      <c r="D105" s="32"/>
      <c r="E105" s="32"/>
      <c r="F105" s="160"/>
      <c r="G105" s="123"/>
      <c r="H105" s="123"/>
      <c r="I105" s="123"/>
      <c r="J105" s="90"/>
      <c r="K105" s="144"/>
      <c r="L105" s="144"/>
      <c r="M105" s="144"/>
      <c r="N105" s="134"/>
      <c r="O105" s="135"/>
      <c r="P105" s="136"/>
      <c r="Q105" s="135"/>
    </row>
    <row r="106" spans="1:1025" s="151" customFormat="1" ht="13.8" x14ac:dyDescent="0.25">
      <c r="A106" s="148"/>
      <c r="B106" s="145" t="s">
        <v>22</v>
      </c>
      <c r="C106" s="91"/>
      <c r="D106" s="92" t="s">
        <v>136</v>
      </c>
      <c r="E106" s="92"/>
      <c r="F106" s="93"/>
      <c r="G106" s="94"/>
      <c r="H106" s="94"/>
      <c r="I106" s="94"/>
      <c r="J106" s="95"/>
      <c r="K106" s="95"/>
      <c r="L106" s="95"/>
      <c r="M106" s="120">
        <f>SUM(M108:M108)</f>
        <v>0</v>
      </c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8"/>
      <c r="CT106" s="148"/>
      <c r="CU106" s="148"/>
      <c r="CV106" s="148"/>
      <c r="CW106" s="148"/>
      <c r="CX106" s="148"/>
      <c r="CY106" s="148"/>
      <c r="CZ106" s="148"/>
      <c r="DA106" s="148"/>
      <c r="DB106" s="148"/>
      <c r="DC106" s="148"/>
      <c r="DD106" s="148"/>
      <c r="DE106" s="148"/>
      <c r="DF106" s="148"/>
      <c r="DG106" s="148"/>
      <c r="DH106" s="148"/>
      <c r="DI106" s="148"/>
      <c r="DJ106" s="148"/>
      <c r="DK106" s="148"/>
      <c r="DL106" s="148"/>
      <c r="DM106" s="148"/>
      <c r="DN106" s="148"/>
      <c r="DO106" s="148"/>
      <c r="DP106" s="148"/>
      <c r="DQ106" s="148"/>
      <c r="DR106" s="148"/>
      <c r="DS106" s="148"/>
      <c r="DT106" s="148"/>
      <c r="DU106" s="148"/>
      <c r="DV106" s="148"/>
      <c r="DW106" s="148"/>
      <c r="DX106" s="148"/>
      <c r="DY106" s="148"/>
      <c r="DZ106" s="148"/>
      <c r="EA106" s="148"/>
      <c r="EB106" s="148"/>
      <c r="EC106" s="148"/>
      <c r="ED106" s="148"/>
      <c r="EE106" s="148"/>
      <c r="EF106" s="148"/>
      <c r="EG106" s="148"/>
      <c r="EH106" s="148"/>
      <c r="EI106" s="148"/>
      <c r="EJ106" s="148"/>
      <c r="EK106" s="148"/>
      <c r="EL106" s="148"/>
      <c r="EM106" s="148"/>
      <c r="EN106" s="148"/>
      <c r="EO106" s="148"/>
      <c r="EP106" s="148"/>
      <c r="EQ106" s="148"/>
      <c r="ER106" s="148"/>
      <c r="ES106" s="148"/>
      <c r="ET106" s="148"/>
      <c r="EU106" s="148"/>
      <c r="EV106" s="148"/>
      <c r="EW106" s="148"/>
      <c r="EX106" s="148"/>
      <c r="EY106" s="148"/>
      <c r="EZ106" s="148"/>
      <c r="FA106" s="148"/>
      <c r="FB106" s="148"/>
      <c r="FC106" s="148"/>
      <c r="FD106" s="148"/>
      <c r="FE106" s="148"/>
      <c r="FF106" s="148"/>
      <c r="FG106" s="148"/>
      <c r="FH106" s="148"/>
      <c r="FI106" s="148"/>
      <c r="FJ106" s="148"/>
      <c r="FK106" s="148"/>
      <c r="FL106" s="148"/>
      <c r="FM106" s="148"/>
      <c r="FN106" s="148"/>
      <c r="FO106" s="148"/>
      <c r="FP106" s="148"/>
      <c r="FQ106" s="148"/>
      <c r="FR106" s="148"/>
      <c r="FS106" s="148"/>
      <c r="FT106" s="148"/>
      <c r="FU106" s="148"/>
      <c r="FV106" s="148"/>
      <c r="FW106" s="148"/>
      <c r="FX106" s="148"/>
      <c r="FY106" s="148"/>
      <c r="FZ106" s="148"/>
      <c r="GA106" s="148"/>
      <c r="GB106" s="148"/>
      <c r="GC106" s="148"/>
      <c r="GD106" s="148"/>
      <c r="GE106" s="148"/>
      <c r="GF106" s="148"/>
      <c r="GG106" s="148"/>
      <c r="GH106" s="148"/>
      <c r="GI106" s="148"/>
      <c r="GJ106" s="148"/>
      <c r="GK106" s="148"/>
      <c r="GL106" s="148"/>
      <c r="GM106" s="148"/>
      <c r="GN106" s="148"/>
      <c r="GO106" s="148"/>
      <c r="GP106" s="148"/>
      <c r="GQ106" s="148"/>
      <c r="GR106" s="148"/>
      <c r="GS106" s="148"/>
      <c r="GT106" s="148"/>
      <c r="GU106" s="148"/>
      <c r="GV106" s="148"/>
      <c r="GW106" s="148"/>
      <c r="GX106" s="148"/>
      <c r="GY106" s="148"/>
      <c r="GZ106" s="148"/>
      <c r="HA106" s="148"/>
      <c r="HB106" s="148"/>
      <c r="HC106" s="148"/>
      <c r="HD106" s="148"/>
      <c r="HE106" s="148"/>
      <c r="HF106" s="148"/>
      <c r="HG106" s="148"/>
      <c r="HH106" s="148"/>
      <c r="HI106" s="148"/>
      <c r="HJ106" s="148"/>
      <c r="HK106" s="148"/>
      <c r="HL106" s="148"/>
      <c r="HM106" s="148"/>
      <c r="HN106" s="148"/>
      <c r="HO106" s="148"/>
      <c r="HP106" s="148"/>
      <c r="HQ106" s="148"/>
      <c r="HR106" s="148"/>
      <c r="HS106" s="148"/>
      <c r="HT106" s="148"/>
      <c r="HU106" s="148"/>
      <c r="HV106" s="148"/>
      <c r="HW106" s="148"/>
      <c r="HX106" s="148"/>
      <c r="HY106" s="148"/>
      <c r="HZ106" s="148"/>
      <c r="IA106" s="148"/>
      <c r="IB106" s="148"/>
      <c r="IC106" s="148"/>
      <c r="ID106" s="148"/>
      <c r="IE106" s="148"/>
      <c r="IF106" s="148"/>
      <c r="IG106" s="148"/>
      <c r="IH106" s="148"/>
      <c r="II106" s="148"/>
      <c r="IJ106" s="148"/>
      <c r="IK106" s="148"/>
      <c r="IL106" s="148"/>
      <c r="IM106" s="148"/>
      <c r="IN106" s="148"/>
      <c r="IO106" s="148"/>
      <c r="IP106" s="148"/>
      <c r="IQ106" s="148"/>
      <c r="IR106" s="148"/>
      <c r="IS106" s="148"/>
      <c r="IT106" s="148"/>
      <c r="IU106" s="148"/>
      <c r="IV106" s="148"/>
      <c r="IW106" s="148"/>
      <c r="IX106" s="148"/>
      <c r="IY106" s="148"/>
      <c r="IZ106" s="148"/>
      <c r="JA106" s="148"/>
      <c r="JB106" s="148"/>
      <c r="JC106" s="148"/>
      <c r="JD106" s="148"/>
      <c r="JE106" s="148"/>
      <c r="JF106" s="148"/>
      <c r="JG106" s="148"/>
      <c r="JH106" s="148"/>
      <c r="JI106" s="148"/>
      <c r="JJ106" s="148"/>
      <c r="JK106" s="148"/>
      <c r="JL106" s="148"/>
      <c r="JM106" s="148"/>
      <c r="JN106" s="148"/>
      <c r="JO106" s="148"/>
      <c r="JP106" s="148"/>
      <c r="JQ106" s="148"/>
      <c r="JR106" s="148"/>
      <c r="JS106" s="148"/>
      <c r="JT106" s="148"/>
      <c r="JU106" s="148"/>
      <c r="JV106" s="148"/>
      <c r="JW106" s="148"/>
      <c r="JX106" s="148"/>
      <c r="JY106" s="148"/>
      <c r="JZ106" s="148"/>
      <c r="KA106" s="148"/>
      <c r="KB106" s="148"/>
      <c r="KC106" s="148"/>
      <c r="KD106" s="148"/>
      <c r="KE106" s="148"/>
      <c r="KF106" s="148"/>
      <c r="KG106" s="148"/>
      <c r="KH106" s="148"/>
      <c r="KI106" s="148"/>
      <c r="KJ106" s="148"/>
      <c r="KK106" s="148"/>
      <c r="KL106" s="148"/>
      <c r="KM106" s="148"/>
      <c r="KN106" s="148"/>
      <c r="KO106" s="148"/>
      <c r="KP106" s="148"/>
      <c r="KQ106" s="148"/>
      <c r="KR106" s="148"/>
      <c r="KS106" s="148"/>
      <c r="KT106" s="148"/>
      <c r="KU106" s="148"/>
      <c r="KV106" s="148"/>
      <c r="KW106" s="148"/>
      <c r="KX106" s="148"/>
      <c r="KY106" s="148"/>
      <c r="KZ106" s="148"/>
      <c r="LA106" s="148"/>
      <c r="LB106" s="148"/>
      <c r="LC106" s="148"/>
      <c r="LD106" s="148"/>
      <c r="LE106" s="148"/>
      <c r="LF106" s="148"/>
      <c r="LG106" s="148"/>
      <c r="LH106" s="148"/>
      <c r="LI106" s="148"/>
      <c r="LJ106" s="148"/>
      <c r="LK106" s="148"/>
      <c r="LL106" s="148"/>
      <c r="LM106" s="148"/>
      <c r="LN106" s="148"/>
      <c r="LO106" s="148"/>
      <c r="LP106" s="148"/>
      <c r="LQ106" s="148"/>
      <c r="LR106" s="148"/>
      <c r="LS106" s="148"/>
      <c r="LT106" s="148"/>
      <c r="LU106" s="148"/>
      <c r="LV106" s="148"/>
      <c r="LW106" s="148"/>
      <c r="LX106" s="148"/>
      <c r="LY106" s="148"/>
      <c r="LZ106" s="148"/>
      <c r="MA106" s="148"/>
      <c r="MB106" s="148"/>
      <c r="MC106" s="148"/>
      <c r="MD106" s="148"/>
      <c r="ME106" s="148"/>
      <c r="MF106" s="148"/>
      <c r="MG106" s="148"/>
      <c r="MH106" s="148"/>
      <c r="MI106" s="148"/>
      <c r="MJ106" s="148"/>
      <c r="MK106" s="148"/>
      <c r="ML106" s="148"/>
      <c r="MM106" s="148"/>
      <c r="MN106" s="148"/>
      <c r="MO106" s="148"/>
      <c r="MP106" s="148"/>
      <c r="MQ106" s="148"/>
      <c r="MR106" s="148"/>
      <c r="MS106" s="148"/>
      <c r="MT106" s="148"/>
      <c r="MU106" s="148"/>
      <c r="MV106" s="148"/>
      <c r="MW106" s="148"/>
      <c r="MX106" s="148"/>
      <c r="MY106" s="148"/>
      <c r="MZ106" s="148"/>
      <c r="NA106" s="148"/>
      <c r="NB106" s="148"/>
      <c r="NC106" s="148"/>
      <c r="ND106" s="148"/>
      <c r="NE106" s="148"/>
      <c r="NF106" s="148"/>
      <c r="NG106" s="148"/>
      <c r="NH106" s="148"/>
      <c r="NI106" s="148"/>
      <c r="NJ106" s="148"/>
      <c r="NK106" s="148"/>
      <c r="NL106" s="148"/>
      <c r="NM106" s="148"/>
      <c r="NN106" s="148"/>
      <c r="NO106" s="148"/>
      <c r="NP106" s="148"/>
      <c r="NQ106" s="148"/>
      <c r="NR106" s="148"/>
      <c r="NS106" s="148"/>
      <c r="NT106" s="148"/>
      <c r="NU106" s="148"/>
      <c r="NV106" s="148"/>
      <c r="NW106" s="148"/>
      <c r="NX106" s="148"/>
      <c r="NY106" s="148"/>
      <c r="NZ106" s="148"/>
      <c r="OA106" s="148"/>
      <c r="OB106" s="148"/>
      <c r="OC106" s="148"/>
      <c r="OD106" s="148"/>
      <c r="OE106" s="148"/>
      <c r="OF106" s="148"/>
      <c r="OG106" s="148"/>
      <c r="OH106" s="148"/>
      <c r="OI106" s="148"/>
      <c r="OJ106" s="148"/>
      <c r="OK106" s="148"/>
      <c r="OL106" s="148"/>
      <c r="OM106" s="148"/>
      <c r="ON106" s="148"/>
      <c r="OO106" s="148"/>
      <c r="OP106" s="148"/>
      <c r="OQ106" s="148"/>
      <c r="OR106" s="148"/>
      <c r="OS106" s="148"/>
      <c r="OT106" s="148"/>
      <c r="OU106" s="148"/>
      <c r="OV106" s="148"/>
      <c r="OW106" s="148"/>
      <c r="OX106" s="148"/>
      <c r="OY106" s="148"/>
      <c r="OZ106" s="148"/>
      <c r="PA106" s="148"/>
      <c r="PB106" s="148"/>
      <c r="PC106" s="148"/>
      <c r="PD106" s="148"/>
      <c r="PE106" s="148"/>
      <c r="PF106" s="148"/>
      <c r="PG106" s="148"/>
      <c r="PH106" s="148"/>
      <c r="PI106" s="148"/>
      <c r="PJ106" s="148"/>
      <c r="PK106" s="148"/>
      <c r="PL106" s="148"/>
      <c r="PM106" s="148"/>
      <c r="PN106" s="148"/>
      <c r="PO106" s="148"/>
      <c r="PP106" s="148"/>
      <c r="PQ106" s="148"/>
      <c r="PR106" s="148"/>
      <c r="PS106" s="148"/>
      <c r="PT106" s="148"/>
      <c r="PU106" s="148"/>
      <c r="PV106" s="148"/>
      <c r="PW106" s="148"/>
      <c r="PX106" s="148"/>
      <c r="PY106" s="148"/>
      <c r="PZ106" s="148"/>
      <c r="QA106" s="148"/>
      <c r="QB106" s="148"/>
      <c r="QC106" s="148"/>
      <c r="QD106" s="148"/>
      <c r="QE106" s="148"/>
      <c r="QF106" s="148"/>
      <c r="QG106" s="148"/>
      <c r="QH106" s="148"/>
      <c r="QI106" s="148"/>
      <c r="QJ106" s="148"/>
      <c r="QK106" s="148"/>
      <c r="QL106" s="148"/>
      <c r="QM106" s="148"/>
      <c r="QN106" s="148"/>
      <c r="QO106" s="148"/>
      <c r="QP106" s="148"/>
      <c r="QQ106" s="148"/>
      <c r="QR106" s="148"/>
      <c r="QS106" s="148"/>
      <c r="QT106" s="148"/>
      <c r="QU106" s="148"/>
      <c r="QV106" s="148"/>
      <c r="QW106" s="148"/>
      <c r="QX106" s="148"/>
      <c r="QY106" s="148"/>
      <c r="QZ106" s="148"/>
      <c r="RA106" s="148"/>
      <c r="RB106" s="148"/>
      <c r="RC106" s="148"/>
      <c r="RD106" s="148"/>
      <c r="RE106" s="148"/>
      <c r="RF106" s="148"/>
      <c r="RG106" s="148"/>
      <c r="RH106" s="148"/>
      <c r="RI106" s="148"/>
      <c r="RJ106" s="148"/>
      <c r="RK106" s="148"/>
      <c r="RL106" s="148"/>
      <c r="RM106" s="148"/>
      <c r="RN106" s="148"/>
      <c r="RO106" s="148"/>
      <c r="RP106" s="148"/>
      <c r="RQ106" s="148"/>
      <c r="RR106" s="148"/>
      <c r="RS106" s="148"/>
      <c r="RT106" s="148"/>
      <c r="RU106" s="148"/>
      <c r="RV106" s="148"/>
      <c r="RW106" s="148"/>
      <c r="RX106" s="148"/>
      <c r="RY106" s="148"/>
      <c r="RZ106" s="148"/>
      <c r="SA106" s="148"/>
      <c r="SB106" s="148"/>
      <c r="SC106" s="148"/>
      <c r="SD106" s="148"/>
      <c r="SE106" s="148"/>
      <c r="SF106" s="148"/>
      <c r="SG106" s="148"/>
      <c r="SH106" s="148"/>
      <c r="SI106" s="148"/>
      <c r="SJ106" s="148"/>
      <c r="SK106" s="148"/>
      <c r="SL106" s="148"/>
      <c r="SM106" s="148"/>
      <c r="SN106" s="148"/>
      <c r="SO106" s="148"/>
      <c r="SP106" s="148"/>
      <c r="SQ106" s="148"/>
      <c r="SR106" s="148"/>
      <c r="SS106" s="148"/>
      <c r="ST106" s="148"/>
      <c r="SU106" s="148"/>
      <c r="SV106" s="148"/>
      <c r="SW106" s="148"/>
      <c r="SX106" s="148"/>
      <c r="SY106" s="148"/>
      <c r="SZ106" s="148"/>
      <c r="TA106" s="148"/>
      <c r="TB106" s="148"/>
      <c r="TC106" s="148"/>
      <c r="TD106" s="148"/>
      <c r="TE106" s="148"/>
      <c r="TF106" s="148"/>
      <c r="TG106" s="148"/>
      <c r="TH106" s="148"/>
      <c r="TI106" s="148"/>
      <c r="TJ106" s="148"/>
      <c r="TK106" s="148"/>
      <c r="TL106" s="148"/>
      <c r="TM106" s="148"/>
      <c r="TN106" s="148"/>
      <c r="TO106" s="148"/>
      <c r="TP106" s="148"/>
      <c r="TQ106" s="148"/>
      <c r="TR106" s="148"/>
      <c r="TS106" s="148"/>
      <c r="TT106" s="148"/>
      <c r="TU106" s="148"/>
      <c r="TV106" s="148"/>
      <c r="TW106" s="148"/>
      <c r="TX106" s="148"/>
      <c r="TY106" s="148"/>
      <c r="TZ106" s="148"/>
      <c r="UA106" s="148"/>
      <c r="UB106" s="148"/>
      <c r="UC106" s="148"/>
      <c r="UD106" s="148"/>
      <c r="UE106" s="148"/>
      <c r="UF106" s="148"/>
      <c r="UG106" s="148"/>
      <c r="UH106" s="148"/>
      <c r="UI106" s="148"/>
      <c r="UJ106" s="148"/>
      <c r="UK106" s="148"/>
      <c r="UL106" s="148"/>
      <c r="UM106" s="148"/>
      <c r="UN106" s="148"/>
      <c r="UO106" s="148"/>
      <c r="UP106" s="148"/>
      <c r="UQ106" s="148"/>
      <c r="UR106" s="148"/>
      <c r="US106" s="148"/>
      <c r="UT106" s="148"/>
      <c r="UU106" s="148"/>
      <c r="UV106" s="148"/>
      <c r="UW106" s="148"/>
      <c r="UX106" s="148"/>
      <c r="UY106" s="148"/>
      <c r="UZ106" s="148"/>
      <c r="VA106" s="148"/>
      <c r="VB106" s="148"/>
      <c r="VC106" s="148"/>
      <c r="VD106" s="148"/>
      <c r="VE106" s="148"/>
      <c r="VF106" s="148"/>
      <c r="VG106" s="148"/>
      <c r="VH106" s="148"/>
      <c r="VI106" s="148"/>
      <c r="VJ106" s="148"/>
      <c r="VK106" s="148"/>
      <c r="VL106" s="148"/>
      <c r="VM106" s="148"/>
      <c r="VN106" s="148"/>
      <c r="VO106" s="148"/>
      <c r="VP106" s="148"/>
      <c r="VQ106" s="148"/>
      <c r="VR106" s="148"/>
      <c r="VS106" s="148"/>
      <c r="VT106" s="148"/>
      <c r="VU106" s="148"/>
      <c r="VV106" s="148"/>
      <c r="VW106" s="148"/>
      <c r="VX106" s="148"/>
      <c r="VY106" s="148"/>
      <c r="VZ106" s="148"/>
      <c r="WA106" s="148"/>
      <c r="WB106" s="148"/>
      <c r="WC106" s="148"/>
      <c r="WD106" s="148"/>
      <c r="WE106" s="148"/>
      <c r="WF106" s="148"/>
      <c r="WG106" s="148"/>
      <c r="WH106" s="148"/>
      <c r="WI106" s="148"/>
      <c r="WJ106" s="148"/>
      <c r="WK106" s="148"/>
      <c r="WL106" s="148"/>
      <c r="WM106" s="148"/>
      <c r="WN106" s="148"/>
      <c r="WO106" s="148"/>
      <c r="WP106" s="148"/>
      <c r="WQ106" s="148"/>
      <c r="WR106" s="148"/>
      <c r="WS106" s="148"/>
      <c r="WT106" s="148"/>
      <c r="WU106" s="148"/>
      <c r="WV106" s="148"/>
      <c r="WW106" s="148"/>
      <c r="WX106" s="148"/>
      <c r="WY106" s="148"/>
      <c r="WZ106" s="148"/>
      <c r="XA106" s="148"/>
      <c r="XB106" s="148"/>
      <c r="XC106" s="148"/>
      <c r="XD106" s="148"/>
      <c r="XE106" s="148"/>
      <c r="XF106" s="148"/>
      <c r="XG106" s="148"/>
      <c r="XH106" s="148"/>
      <c r="XI106" s="148"/>
      <c r="XJ106" s="148"/>
      <c r="XK106" s="148"/>
      <c r="XL106" s="148"/>
      <c r="XM106" s="148"/>
      <c r="XN106" s="148"/>
      <c r="XO106" s="148"/>
      <c r="XP106" s="148"/>
      <c r="XQ106" s="148"/>
      <c r="XR106" s="148"/>
      <c r="XS106" s="148"/>
      <c r="XT106" s="148"/>
      <c r="XU106" s="148"/>
      <c r="XV106" s="148"/>
      <c r="XW106" s="148"/>
      <c r="XX106" s="148"/>
      <c r="XY106" s="148"/>
      <c r="XZ106" s="148"/>
      <c r="YA106" s="148"/>
      <c r="YB106" s="148"/>
      <c r="YC106" s="148"/>
      <c r="YD106" s="148"/>
      <c r="YE106" s="148"/>
      <c r="YF106" s="148"/>
      <c r="YG106" s="148"/>
      <c r="YH106" s="148"/>
      <c r="YI106" s="148"/>
      <c r="YJ106" s="148"/>
      <c r="YK106" s="148"/>
      <c r="YL106" s="148"/>
      <c r="YM106" s="148"/>
      <c r="YN106" s="148"/>
      <c r="YO106" s="148"/>
      <c r="YP106" s="148"/>
      <c r="YQ106" s="148"/>
      <c r="YR106" s="148"/>
      <c r="YS106" s="148"/>
      <c r="YT106" s="148"/>
      <c r="YU106" s="148"/>
      <c r="YV106" s="148"/>
      <c r="YW106" s="148"/>
      <c r="YX106" s="148"/>
      <c r="YY106" s="148"/>
      <c r="YZ106" s="148"/>
      <c r="ZA106" s="148"/>
      <c r="ZB106" s="148"/>
      <c r="ZC106" s="148"/>
      <c r="ZD106" s="148"/>
      <c r="ZE106" s="148"/>
      <c r="ZF106" s="148"/>
      <c r="ZG106" s="148"/>
      <c r="ZH106" s="148"/>
      <c r="ZI106" s="148"/>
      <c r="ZJ106" s="148"/>
      <c r="ZK106" s="148"/>
      <c r="ZL106" s="148"/>
      <c r="ZM106" s="148"/>
      <c r="ZN106" s="148"/>
      <c r="ZO106" s="148"/>
      <c r="ZP106" s="148"/>
      <c r="ZQ106" s="148"/>
      <c r="ZR106" s="148"/>
      <c r="ZS106" s="148"/>
      <c r="ZT106" s="148"/>
      <c r="ZU106" s="148"/>
      <c r="ZV106" s="148"/>
      <c r="ZW106" s="148"/>
      <c r="ZX106" s="148"/>
      <c r="ZY106" s="148"/>
      <c r="ZZ106" s="148"/>
      <c r="AAA106" s="148"/>
      <c r="AAB106" s="148"/>
      <c r="AAC106" s="148"/>
      <c r="AAD106" s="148"/>
      <c r="AAE106" s="148"/>
      <c r="AAF106" s="148"/>
      <c r="AAG106" s="148"/>
      <c r="AAH106" s="148"/>
      <c r="AAI106" s="148"/>
      <c r="AAJ106" s="148"/>
      <c r="AAK106" s="148"/>
      <c r="AAL106" s="148"/>
      <c r="AAM106" s="148"/>
      <c r="AAN106" s="148"/>
      <c r="AAO106" s="148"/>
      <c r="AAP106" s="148"/>
      <c r="AAQ106" s="148"/>
      <c r="AAR106" s="148"/>
      <c r="AAS106" s="148"/>
      <c r="AAT106" s="148"/>
      <c r="AAU106" s="148"/>
      <c r="AAV106" s="148"/>
      <c r="AAW106" s="148"/>
      <c r="AAX106" s="148"/>
      <c r="AAY106" s="148"/>
      <c r="AAZ106" s="148"/>
      <c r="ABA106" s="148"/>
      <c r="ABB106" s="148"/>
      <c r="ABC106" s="148"/>
      <c r="ABD106" s="148"/>
      <c r="ABE106" s="148"/>
      <c r="ABF106" s="148"/>
      <c r="ABG106" s="148"/>
      <c r="ABH106" s="148"/>
      <c r="ABI106" s="148"/>
      <c r="ABJ106" s="148"/>
      <c r="ABK106" s="148"/>
      <c r="ABL106" s="148"/>
      <c r="ABM106" s="148"/>
      <c r="ABN106" s="148"/>
      <c r="ABO106" s="148"/>
      <c r="ABP106" s="148"/>
      <c r="ABQ106" s="148"/>
      <c r="ABR106" s="148"/>
      <c r="ABS106" s="148"/>
      <c r="ABT106" s="148"/>
      <c r="ABU106" s="148"/>
      <c r="ABV106" s="148"/>
      <c r="ABW106" s="148"/>
      <c r="ABX106" s="148"/>
      <c r="ABY106" s="148"/>
      <c r="ABZ106" s="148"/>
      <c r="ACA106" s="148"/>
      <c r="ACB106" s="148"/>
      <c r="ACC106" s="148"/>
      <c r="ACD106" s="148"/>
      <c r="ACE106" s="148"/>
      <c r="ACF106" s="148"/>
      <c r="ACG106" s="148"/>
      <c r="ACH106" s="148"/>
      <c r="ACI106" s="148"/>
      <c r="ACJ106" s="148"/>
      <c r="ACK106" s="148"/>
      <c r="ACL106" s="148"/>
      <c r="ACM106" s="148"/>
      <c r="ACN106" s="148"/>
      <c r="ACO106" s="148"/>
      <c r="ACP106" s="148"/>
      <c r="ACQ106" s="148"/>
      <c r="ACR106" s="148"/>
      <c r="ACS106" s="148"/>
      <c r="ACT106" s="148"/>
      <c r="ACU106" s="148"/>
      <c r="ACV106" s="148"/>
      <c r="ACW106" s="148"/>
      <c r="ACX106" s="148"/>
      <c r="ACY106" s="148"/>
      <c r="ACZ106" s="148"/>
      <c r="ADA106" s="148"/>
      <c r="ADB106" s="148"/>
      <c r="ADC106" s="148"/>
      <c r="ADD106" s="148"/>
      <c r="ADE106" s="148"/>
      <c r="ADF106" s="148"/>
      <c r="ADG106" s="148"/>
      <c r="ADH106" s="148"/>
      <c r="ADI106" s="148"/>
      <c r="ADJ106" s="148"/>
      <c r="ADK106" s="148"/>
      <c r="ADL106" s="148"/>
      <c r="ADM106" s="148"/>
      <c r="ADN106" s="148"/>
      <c r="ADO106" s="148"/>
      <c r="ADP106" s="148"/>
      <c r="ADQ106" s="148"/>
      <c r="ADR106" s="148"/>
      <c r="ADS106" s="148"/>
      <c r="ADT106" s="148"/>
      <c r="ADU106" s="148"/>
      <c r="ADV106" s="148"/>
      <c r="ADW106" s="148"/>
      <c r="ADX106" s="148"/>
      <c r="ADY106" s="148"/>
      <c r="ADZ106" s="148"/>
      <c r="AEA106" s="148"/>
      <c r="AEB106" s="148"/>
      <c r="AEC106" s="148"/>
      <c r="AED106" s="148"/>
      <c r="AEE106" s="148"/>
      <c r="AEF106" s="148"/>
      <c r="AEG106" s="148"/>
      <c r="AEH106" s="148"/>
      <c r="AEI106" s="148"/>
      <c r="AEJ106" s="148"/>
      <c r="AEK106" s="148"/>
      <c r="AEL106" s="148"/>
      <c r="AEM106" s="148"/>
      <c r="AEN106" s="148"/>
      <c r="AEO106" s="148"/>
      <c r="AEP106" s="148"/>
      <c r="AEQ106" s="148"/>
      <c r="AER106" s="148"/>
      <c r="AES106" s="148"/>
      <c r="AET106" s="148"/>
      <c r="AEU106" s="148"/>
      <c r="AEV106" s="148"/>
      <c r="AEW106" s="148"/>
      <c r="AEX106" s="148"/>
      <c r="AEY106" s="148"/>
      <c r="AEZ106" s="148"/>
      <c r="AFA106" s="148"/>
      <c r="AFB106" s="148"/>
      <c r="AFC106" s="148"/>
      <c r="AFD106" s="148"/>
      <c r="AFE106" s="148"/>
      <c r="AFF106" s="148"/>
      <c r="AFG106" s="148"/>
      <c r="AFH106" s="148"/>
      <c r="AFI106" s="148"/>
      <c r="AFJ106" s="148"/>
      <c r="AFK106" s="148"/>
      <c r="AFL106" s="148"/>
      <c r="AFM106" s="148"/>
      <c r="AFN106" s="148"/>
      <c r="AFO106" s="148"/>
      <c r="AFP106" s="148"/>
      <c r="AFQ106" s="148"/>
      <c r="AFR106" s="148"/>
      <c r="AFS106" s="148"/>
      <c r="AFT106" s="148"/>
      <c r="AFU106" s="148"/>
      <c r="AFV106" s="148"/>
      <c r="AFW106" s="148"/>
      <c r="AFX106" s="148"/>
      <c r="AFY106" s="148"/>
      <c r="AFZ106" s="148"/>
      <c r="AGA106" s="148"/>
      <c r="AGB106" s="148"/>
      <c r="AGC106" s="148"/>
      <c r="AGD106" s="148"/>
      <c r="AGE106" s="148"/>
      <c r="AGF106" s="148"/>
      <c r="AGG106" s="148"/>
      <c r="AGH106" s="148"/>
      <c r="AGI106" s="148"/>
      <c r="AGJ106" s="148"/>
      <c r="AGK106" s="148"/>
      <c r="AGL106" s="148"/>
      <c r="AGM106" s="148"/>
      <c r="AGN106" s="148"/>
      <c r="AGO106" s="148"/>
      <c r="AGP106" s="148"/>
      <c r="AGQ106" s="148"/>
      <c r="AGR106" s="148"/>
      <c r="AGS106" s="148"/>
      <c r="AGT106" s="148"/>
      <c r="AGU106" s="148"/>
      <c r="AGV106" s="148"/>
      <c r="AGW106" s="148"/>
      <c r="AGX106" s="148"/>
      <c r="AGY106" s="148"/>
      <c r="AGZ106" s="148"/>
      <c r="AHA106" s="148"/>
      <c r="AHB106" s="148"/>
      <c r="AHC106" s="148"/>
      <c r="AHD106" s="148"/>
      <c r="AHE106" s="148"/>
      <c r="AHF106" s="148"/>
      <c r="AHG106" s="148"/>
      <c r="AHH106" s="148"/>
      <c r="AHI106" s="148"/>
      <c r="AHJ106" s="148"/>
      <c r="AHK106" s="148"/>
      <c r="AHL106" s="148"/>
      <c r="AHM106" s="148"/>
      <c r="AHN106" s="148"/>
      <c r="AHO106" s="148"/>
      <c r="AHP106" s="148"/>
      <c r="AHQ106" s="148"/>
      <c r="AHR106" s="148"/>
      <c r="AHS106" s="148"/>
      <c r="AHT106" s="148"/>
      <c r="AHU106" s="148"/>
      <c r="AHV106" s="148"/>
      <c r="AHW106" s="148"/>
      <c r="AHX106" s="148"/>
      <c r="AHY106" s="148"/>
      <c r="AHZ106" s="148"/>
      <c r="AIA106" s="148"/>
      <c r="AIB106" s="148"/>
      <c r="AIC106" s="148"/>
      <c r="AID106" s="148"/>
      <c r="AIE106" s="148"/>
      <c r="AIF106" s="148"/>
      <c r="AIG106" s="148"/>
      <c r="AIH106" s="148"/>
      <c r="AII106" s="148"/>
      <c r="AIJ106" s="148"/>
      <c r="AIK106" s="148"/>
      <c r="AIL106" s="148"/>
      <c r="AIM106" s="148"/>
      <c r="AIN106" s="148"/>
      <c r="AIO106" s="148"/>
      <c r="AIP106" s="148"/>
      <c r="AIQ106" s="148"/>
      <c r="AIR106" s="148"/>
      <c r="AIS106" s="148"/>
      <c r="AIT106" s="148"/>
      <c r="AIU106" s="148"/>
      <c r="AIV106" s="148"/>
      <c r="AIW106" s="148"/>
      <c r="AIX106" s="148"/>
      <c r="AIY106" s="148"/>
      <c r="AIZ106" s="148"/>
      <c r="AJA106" s="148"/>
      <c r="AJB106" s="148"/>
      <c r="AJC106" s="148"/>
      <c r="AJD106" s="148"/>
      <c r="AJE106" s="148"/>
      <c r="AJF106" s="148"/>
      <c r="AJG106" s="148"/>
      <c r="AJH106" s="148"/>
      <c r="AJI106" s="148"/>
      <c r="AJJ106" s="148"/>
      <c r="AJK106" s="148"/>
      <c r="AJL106" s="148"/>
      <c r="AJM106" s="148"/>
      <c r="AJN106" s="148"/>
      <c r="AJO106" s="148"/>
      <c r="AJP106" s="148"/>
      <c r="AJQ106" s="148"/>
      <c r="AJR106" s="148"/>
      <c r="AJS106" s="148"/>
      <c r="AJT106" s="148"/>
      <c r="AJU106" s="148"/>
      <c r="AJV106" s="148"/>
      <c r="AJW106" s="148"/>
      <c r="AJX106" s="148"/>
      <c r="AJY106" s="148"/>
      <c r="AJZ106" s="148"/>
      <c r="AKA106" s="148"/>
      <c r="AKB106" s="148"/>
      <c r="AKC106" s="148"/>
      <c r="AKD106" s="148"/>
      <c r="AKE106" s="148"/>
      <c r="AKF106" s="148"/>
      <c r="AKG106" s="148"/>
      <c r="AKH106" s="148"/>
      <c r="AKI106" s="148"/>
      <c r="AKJ106" s="148"/>
      <c r="AKK106" s="148"/>
      <c r="AKL106" s="148"/>
      <c r="AKM106" s="148"/>
      <c r="AKN106" s="148"/>
      <c r="AKO106" s="148"/>
      <c r="AKP106" s="148"/>
      <c r="AKQ106" s="148"/>
      <c r="AKR106" s="148"/>
      <c r="AKS106" s="148"/>
      <c r="AKT106" s="148"/>
      <c r="AKU106" s="148"/>
      <c r="AKV106" s="148"/>
      <c r="AKW106" s="148"/>
      <c r="AKX106" s="148"/>
      <c r="AKY106" s="148"/>
      <c r="AKZ106" s="148"/>
      <c r="ALA106" s="148"/>
      <c r="ALB106" s="148"/>
      <c r="ALC106" s="148"/>
      <c r="ALD106" s="148"/>
      <c r="ALE106" s="148"/>
      <c r="ALF106" s="148"/>
      <c r="ALG106" s="148"/>
      <c r="ALH106" s="148"/>
      <c r="ALI106" s="148"/>
      <c r="ALJ106" s="148"/>
      <c r="ALK106" s="148"/>
      <c r="ALL106" s="148"/>
      <c r="ALM106" s="148"/>
      <c r="ALN106" s="148"/>
      <c r="ALO106" s="148"/>
      <c r="ALP106" s="148"/>
      <c r="ALQ106" s="148"/>
      <c r="ALR106" s="148"/>
      <c r="ALS106" s="148"/>
      <c r="ALT106" s="148"/>
      <c r="ALU106" s="148"/>
      <c r="ALV106" s="148"/>
      <c r="ALW106" s="148"/>
      <c r="ALX106" s="148"/>
      <c r="ALY106" s="148"/>
      <c r="ALZ106" s="148"/>
      <c r="AMA106" s="148"/>
      <c r="AMB106" s="148"/>
      <c r="AMC106" s="148"/>
      <c r="AMD106" s="148"/>
      <c r="AME106" s="148"/>
      <c r="AMF106" s="148"/>
      <c r="AMG106" s="148"/>
      <c r="AMH106" s="148"/>
      <c r="AMI106" s="148"/>
      <c r="AMJ106" s="148"/>
      <c r="AMK106" s="148"/>
    </row>
    <row r="107" spans="1:1025" s="151" customFormat="1" ht="13.8" x14ac:dyDescent="0.25">
      <c r="A107" s="148"/>
      <c r="B107" s="146"/>
      <c r="C107" s="22"/>
      <c r="D107" s="92"/>
      <c r="E107" s="92"/>
      <c r="F107" s="92"/>
      <c r="G107" s="92"/>
      <c r="H107" s="92"/>
      <c r="I107" s="92"/>
      <c r="J107" s="94"/>
      <c r="K107" s="94"/>
      <c r="L107" s="94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8"/>
      <c r="DE107" s="148"/>
      <c r="DF107" s="148"/>
      <c r="DG107" s="148"/>
      <c r="DH107" s="148"/>
      <c r="DI107" s="148"/>
      <c r="DJ107" s="148"/>
      <c r="DK107" s="148"/>
      <c r="DL107" s="148"/>
      <c r="DM107" s="148"/>
      <c r="DN107" s="148"/>
      <c r="DO107" s="148"/>
      <c r="DP107" s="148"/>
      <c r="DQ107" s="148"/>
      <c r="DR107" s="148"/>
      <c r="DS107" s="148"/>
      <c r="DT107" s="148"/>
      <c r="DU107" s="148"/>
      <c r="DV107" s="148"/>
      <c r="DW107" s="148"/>
      <c r="DX107" s="148"/>
      <c r="DY107" s="148"/>
      <c r="DZ107" s="148"/>
      <c r="EA107" s="148"/>
      <c r="EB107" s="148"/>
      <c r="EC107" s="148"/>
      <c r="ED107" s="148"/>
      <c r="EE107" s="148"/>
      <c r="EF107" s="148"/>
      <c r="EG107" s="148"/>
      <c r="EH107" s="148"/>
      <c r="EI107" s="148"/>
      <c r="EJ107" s="148"/>
      <c r="EK107" s="148"/>
      <c r="EL107" s="148"/>
      <c r="EM107" s="148"/>
      <c r="EN107" s="148"/>
      <c r="EO107" s="148"/>
      <c r="EP107" s="148"/>
      <c r="EQ107" s="148"/>
      <c r="ER107" s="148"/>
      <c r="ES107" s="148"/>
      <c r="ET107" s="148"/>
      <c r="EU107" s="148"/>
      <c r="EV107" s="148"/>
      <c r="EW107" s="148"/>
      <c r="EX107" s="148"/>
      <c r="EY107" s="148"/>
      <c r="EZ107" s="148"/>
      <c r="FA107" s="148"/>
      <c r="FB107" s="148"/>
      <c r="FC107" s="148"/>
      <c r="FD107" s="148"/>
      <c r="FE107" s="148"/>
      <c r="FF107" s="148"/>
      <c r="FG107" s="148"/>
      <c r="FH107" s="148"/>
      <c r="FI107" s="148"/>
      <c r="FJ107" s="148"/>
      <c r="FK107" s="148"/>
      <c r="FL107" s="148"/>
      <c r="FM107" s="148"/>
      <c r="FN107" s="148"/>
      <c r="FO107" s="148"/>
      <c r="FP107" s="148"/>
      <c r="FQ107" s="148"/>
      <c r="FR107" s="148"/>
      <c r="FS107" s="148"/>
      <c r="FT107" s="148"/>
      <c r="FU107" s="148"/>
      <c r="FV107" s="148"/>
      <c r="FW107" s="148"/>
      <c r="FX107" s="148"/>
      <c r="FY107" s="148"/>
      <c r="FZ107" s="148"/>
      <c r="GA107" s="148"/>
      <c r="GB107" s="148"/>
      <c r="GC107" s="148"/>
      <c r="GD107" s="148"/>
      <c r="GE107" s="148"/>
      <c r="GF107" s="148"/>
      <c r="GG107" s="148"/>
      <c r="GH107" s="148"/>
      <c r="GI107" s="148"/>
      <c r="GJ107" s="148"/>
      <c r="GK107" s="148"/>
      <c r="GL107" s="148"/>
      <c r="GM107" s="148"/>
      <c r="GN107" s="148"/>
      <c r="GO107" s="148"/>
      <c r="GP107" s="148"/>
      <c r="GQ107" s="148"/>
      <c r="GR107" s="148"/>
      <c r="GS107" s="148"/>
      <c r="GT107" s="148"/>
      <c r="GU107" s="148"/>
      <c r="GV107" s="148"/>
      <c r="GW107" s="148"/>
      <c r="GX107" s="148"/>
      <c r="GY107" s="148"/>
      <c r="GZ107" s="148"/>
      <c r="HA107" s="148"/>
      <c r="HB107" s="148"/>
      <c r="HC107" s="148"/>
      <c r="HD107" s="148"/>
      <c r="HE107" s="148"/>
      <c r="HF107" s="148"/>
      <c r="HG107" s="148"/>
      <c r="HH107" s="148"/>
      <c r="HI107" s="148"/>
      <c r="HJ107" s="148"/>
      <c r="HK107" s="148"/>
      <c r="HL107" s="148"/>
      <c r="HM107" s="148"/>
      <c r="HN107" s="148"/>
      <c r="HO107" s="148"/>
      <c r="HP107" s="148"/>
      <c r="HQ107" s="148"/>
      <c r="HR107" s="148"/>
      <c r="HS107" s="148"/>
      <c r="HT107" s="148"/>
      <c r="HU107" s="148"/>
      <c r="HV107" s="148"/>
      <c r="HW107" s="148"/>
      <c r="HX107" s="148"/>
      <c r="HY107" s="148"/>
      <c r="HZ107" s="148"/>
      <c r="IA107" s="148"/>
      <c r="IB107" s="148"/>
      <c r="IC107" s="148"/>
      <c r="ID107" s="148"/>
      <c r="IE107" s="148"/>
      <c r="IF107" s="148"/>
      <c r="IG107" s="148"/>
      <c r="IH107" s="148"/>
      <c r="II107" s="148"/>
      <c r="IJ107" s="148"/>
      <c r="IK107" s="148"/>
      <c r="IL107" s="148"/>
      <c r="IM107" s="148"/>
      <c r="IN107" s="148"/>
      <c r="IO107" s="148"/>
      <c r="IP107" s="148"/>
      <c r="IQ107" s="148"/>
      <c r="IR107" s="148"/>
      <c r="IS107" s="148"/>
      <c r="IT107" s="148"/>
      <c r="IU107" s="148"/>
      <c r="IV107" s="148"/>
      <c r="IW107" s="148"/>
      <c r="IX107" s="148"/>
      <c r="IY107" s="148"/>
      <c r="IZ107" s="148"/>
      <c r="JA107" s="148"/>
      <c r="JB107" s="148"/>
      <c r="JC107" s="148"/>
      <c r="JD107" s="148"/>
      <c r="JE107" s="148"/>
      <c r="JF107" s="148"/>
      <c r="JG107" s="148"/>
      <c r="JH107" s="148"/>
      <c r="JI107" s="148"/>
      <c r="JJ107" s="148"/>
      <c r="JK107" s="148"/>
      <c r="JL107" s="148"/>
      <c r="JM107" s="148"/>
      <c r="JN107" s="148"/>
      <c r="JO107" s="148"/>
      <c r="JP107" s="148"/>
      <c r="JQ107" s="148"/>
      <c r="JR107" s="148"/>
      <c r="JS107" s="148"/>
      <c r="JT107" s="148"/>
      <c r="JU107" s="148"/>
      <c r="JV107" s="148"/>
      <c r="JW107" s="148"/>
      <c r="JX107" s="148"/>
      <c r="JY107" s="148"/>
      <c r="JZ107" s="148"/>
      <c r="KA107" s="148"/>
      <c r="KB107" s="148"/>
      <c r="KC107" s="148"/>
      <c r="KD107" s="148"/>
      <c r="KE107" s="148"/>
      <c r="KF107" s="148"/>
      <c r="KG107" s="148"/>
      <c r="KH107" s="148"/>
      <c r="KI107" s="148"/>
      <c r="KJ107" s="148"/>
      <c r="KK107" s="148"/>
      <c r="KL107" s="148"/>
      <c r="KM107" s="148"/>
      <c r="KN107" s="148"/>
      <c r="KO107" s="148"/>
      <c r="KP107" s="148"/>
      <c r="KQ107" s="148"/>
      <c r="KR107" s="148"/>
      <c r="KS107" s="148"/>
      <c r="KT107" s="148"/>
      <c r="KU107" s="148"/>
      <c r="KV107" s="148"/>
      <c r="KW107" s="148"/>
      <c r="KX107" s="148"/>
      <c r="KY107" s="148"/>
      <c r="KZ107" s="148"/>
      <c r="LA107" s="148"/>
      <c r="LB107" s="148"/>
      <c r="LC107" s="148"/>
      <c r="LD107" s="148"/>
      <c r="LE107" s="148"/>
      <c r="LF107" s="148"/>
      <c r="LG107" s="148"/>
      <c r="LH107" s="148"/>
      <c r="LI107" s="148"/>
      <c r="LJ107" s="148"/>
      <c r="LK107" s="148"/>
      <c r="LL107" s="148"/>
      <c r="LM107" s="148"/>
      <c r="LN107" s="148"/>
      <c r="LO107" s="148"/>
      <c r="LP107" s="148"/>
      <c r="LQ107" s="148"/>
      <c r="LR107" s="148"/>
      <c r="LS107" s="148"/>
      <c r="LT107" s="148"/>
      <c r="LU107" s="148"/>
      <c r="LV107" s="148"/>
      <c r="LW107" s="148"/>
      <c r="LX107" s="148"/>
      <c r="LY107" s="148"/>
      <c r="LZ107" s="148"/>
      <c r="MA107" s="148"/>
      <c r="MB107" s="148"/>
      <c r="MC107" s="148"/>
      <c r="MD107" s="148"/>
      <c r="ME107" s="148"/>
      <c r="MF107" s="148"/>
      <c r="MG107" s="148"/>
      <c r="MH107" s="148"/>
      <c r="MI107" s="148"/>
      <c r="MJ107" s="148"/>
      <c r="MK107" s="148"/>
      <c r="ML107" s="148"/>
      <c r="MM107" s="148"/>
      <c r="MN107" s="148"/>
      <c r="MO107" s="148"/>
      <c r="MP107" s="148"/>
      <c r="MQ107" s="148"/>
      <c r="MR107" s="148"/>
      <c r="MS107" s="148"/>
      <c r="MT107" s="148"/>
      <c r="MU107" s="148"/>
      <c r="MV107" s="148"/>
      <c r="MW107" s="148"/>
      <c r="MX107" s="148"/>
      <c r="MY107" s="148"/>
      <c r="MZ107" s="148"/>
      <c r="NA107" s="148"/>
      <c r="NB107" s="148"/>
      <c r="NC107" s="148"/>
      <c r="ND107" s="148"/>
      <c r="NE107" s="148"/>
      <c r="NF107" s="148"/>
      <c r="NG107" s="148"/>
      <c r="NH107" s="148"/>
      <c r="NI107" s="148"/>
      <c r="NJ107" s="148"/>
      <c r="NK107" s="148"/>
      <c r="NL107" s="148"/>
      <c r="NM107" s="148"/>
      <c r="NN107" s="148"/>
      <c r="NO107" s="148"/>
      <c r="NP107" s="148"/>
      <c r="NQ107" s="148"/>
      <c r="NR107" s="148"/>
      <c r="NS107" s="148"/>
      <c r="NT107" s="148"/>
      <c r="NU107" s="148"/>
      <c r="NV107" s="148"/>
      <c r="NW107" s="148"/>
      <c r="NX107" s="148"/>
      <c r="NY107" s="148"/>
      <c r="NZ107" s="148"/>
      <c r="OA107" s="148"/>
      <c r="OB107" s="148"/>
      <c r="OC107" s="148"/>
      <c r="OD107" s="148"/>
      <c r="OE107" s="148"/>
      <c r="OF107" s="148"/>
      <c r="OG107" s="148"/>
      <c r="OH107" s="148"/>
      <c r="OI107" s="148"/>
      <c r="OJ107" s="148"/>
      <c r="OK107" s="148"/>
      <c r="OL107" s="148"/>
      <c r="OM107" s="148"/>
      <c r="ON107" s="148"/>
      <c r="OO107" s="148"/>
      <c r="OP107" s="148"/>
      <c r="OQ107" s="148"/>
      <c r="OR107" s="148"/>
      <c r="OS107" s="148"/>
      <c r="OT107" s="148"/>
      <c r="OU107" s="148"/>
      <c r="OV107" s="148"/>
      <c r="OW107" s="148"/>
      <c r="OX107" s="148"/>
      <c r="OY107" s="148"/>
      <c r="OZ107" s="148"/>
      <c r="PA107" s="148"/>
      <c r="PB107" s="148"/>
      <c r="PC107" s="148"/>
      <c r="PD107" s="148"/>
      <c r="PE107" s="148"/>
      <c r="PF107" s="148"/>
      <c r="PG107" s="148"/>
      <c r="PH107" s="148"/>
      <c r="PI107" s="148"/>
      <c r="PJ107" s="148"/>
      <c r="PK107" s="148"/>
      <c r="PL107" s="148"/>
      <c r="PM107" s="148"/>
      <c r="PN107" s="148"/>
      <c r="PO107" s="148"/>
      <c r="PP107" s="148"/>
      <c r="PQ107" s="148"/>
      <c r="PR107" s="148"/>
      <c r="PS107" s="148"/>
      <c r="PT107" s="148"/>
      <c r="PU107" s="148"/>
      <c r="PV107" s="148"/>
      <c r="PW107" s="148"/>
      <c r="PX107" s="148"/>
      <c r="PY107" s="148"/>
      <c r="PZ107" s="148"/>
      <c r="QA107" s="148"/>
      <c r="QB107" s="148"/>
      <c r="QC107" s="148"/>
      <c r="QD107" s="148"/>
      <c r="QE107" s="148"/>
      <c r="QF107" s="148"/>
      <c r="QG107" s="148"/>
      <c r="QH107" s="148"/>
      <c r="QI107" s="148"/>
      <c r="QJ107" s="148"/>
      <c r="QK107" s="148"/>
      <c r="QL107" s="148"/>
      <c r="QM107" s="148"/>
      <c r="QN107" s="148"/>
      <c r="QO107" s="148"/>
      <c r="QP107" s="148"/>
      <c r="QQ107" s="148"/>
      <c r="QR107" s="148"/>
      <c r="QS107" s="148"/>
      <c r="QT107" s="148"/>
      <c r="QU107" s="148"/>
      <c r="QV107" s="148"/>
      <c r="QW107" s="148"/>
      <c r="QX107" s="148"/>
      <c r="QY107" s="148"/>
      <c r="QZ107" s="148"/>
      <c r="RA107" s="148"/>
      <c r="RB107" s="148"/>
      <c r="RC107" s="148"/>
      <c r="RD107" s="148"/>
      <c r="RE107" s="148"/>
      <c r="RF107" s="148"/>
      <c r="RG107" s="148"/>
      <c r="RH107" s="148"/>
      <c r="RI107" s="148"/>
      <c r="RJ107" s="148"/>
      <c r="RK107" s="148"/>
      <c r="RL107" s="148"/>
      <c r="RM107" s="148"/>
      <c r="RN107" s="148"/>
      <c r="RO107" s="148"/>
      <c r="RP107" s="148"/>
      <c r="RQ107" s="148"/>
      <c r="RR107" s="148"/>
      <c r="RS107" s="148"/>
      <c r="RT107" s="148"/>
      <c r="RU107" s="148"/>
      <c r="RV107" s="148"/>
      <c r="RW107" s="148"/>
      <c r="RX107" s="148"/>
      <c r="RY107" s="148"/>
      <c r="RZ107" s="148"/>
      <c r="SA107" s="148"/>
      <c r="SB107" s="148"/>
      <c r="SC107" s="148"/>
      <c r="SD107" s="148"/>
      <c r="SE107" s="148"/>
      <c r="SF107" s="148"/>
      <c r="SG107" s="148"/>
      <c r="SH107" s="148"/>
      <c r="SI107" s="148"/>
      <c r="SJ107" s="148"/>
      <c r="SK107" s="148"/>
      <c r="SL107" s="148"/>
      <c r="SM107" s="148"/>
      <c r="SN107" s="148"/>
      <c r="SO107" s="148"/>
      <c r="SP107" s="148"/>
      <c r="SQ107" s="148"/>
      <c r="SR107" s="148"/>
      <c r="SS107" s="148"/>
      <c r="ST107" s="148"/>
      <c r="SU107" s="148"/>
      <c r="SV107" s="148"/>
      <c r="SW107" s="148"/>
      <c r="SX107" s="148"/>
      <c r="SY107" s="148"/>
      <c r="SZ107" s="148"/>
      <c r="TA107" s="148"/>
      <c r="TB107" s="148"/>
      <c r="TC107" s="148"/>
      <c r="TD107" s="148"/>
      <c r="TE107" s="148"/>
      <c r="TF107" s="148"/>
      <c r="TG107" s="148"/>
      <c r="TH107" s="148"/>
      <c r="TI107" s="148"/>
      <c r="TJ107" s="148"/>
      <c r="TK107" s="148"/>
      <c r="TL107" s="148"/>
      <c r="TM107" s="148"/>
      <c r="TN107" s="148"/>
      <c r="TO107" s="148"/>
      <c r="TP107" s="148"/>
      <c r="TQ107" s="148"/>
      <c r="TR107" s="148"/>
      <c r="TS107" s="148"/>
      <c r="TT107" s="148"/>
      <c r="TU107" s="148"/>
      <c r="TV107" s="148"/>
      <c r="TW107" s="148"/>
      <c r="TX107" s="148"/>
      <c r="TY107" s="148"/>
      <c r="TZ107" s="148"/>
      <c r="UA107" s="148"/>
      <c r="UB107" s="148"/>
      <c r="UC107" s="148"/>
      <c r="UD107" s="148"/>
      <c r="UE107" s="148"/>
      <c r="UF107" s="148"/>
      <c r="UG107" s="148"/>
      <c r="UH107" s="148"/>
      <c r="UI107" s="148"/>
      <c r="UJ107" s="148"/>
      <c r="UK107" s="148"/>
      <c r="UL107" s="148"/>
      <c r="UM107" s="148"/>
      <c r="UN107" s="148"/>
      <c r="UO107" s="148"/>
      <c r="UP107" s="148"/>
      <c r="UQ107" s="148"/>
      <c r="UR107" s="148"/>
      <c r="US107" s="148"/>
      <c r="UT107" s="148"/>
      <c r="UU107" s="148"/>
      <c r="UV107" s="148"/>
      <c r="UW107" s="148"/>
      <c r="UX107" s="148"/>
      <c r="UY107" s="148"/>
      <c r="UZ107" s="148"/>
      <c r="VA107" s="148"/>
      <c r="VB107" s="148"/>
      <c r="VC107" s="148"/>
      <c r="VD107" s="148"/>
      <c r="VE107" s="148"/>
      <c r="VF107" s="148"/>
      <c r="VG107" s="148"/>
      <c r="VH107" s="148"/>
      <c r="VI107" s="148"/>
      <c r="VJ107" s="148"/>
      <c r="VK107" s="148"/>
      <c r="VL107" s="148"/>
      <c r="VM107" s="148"/>
      <c r="VN107" s="148"/>
      <c r="VO107" s="148"/>
      <c r="VP107" s="148"/>
      <c r="VQ107" s="148"/>
      <c r="VR107" s="148"/>
      <c r="VS107" s="148"/>
      <c r="VT107" s="148"/>
      <c r="VU107" s="148"/>
      <c r="VV107" s="148"/>
      <c r="VW107" s="148"/>
      <c r="VX107" s="148"/>
      <c r="VY107" s="148"/>
      <c r="VZ107" s="148"/>
      <c r="WA107" s="148"/>
      <c r="WB107" s="148"/>
      <c r="WC107" s="148"/>
      <c r="WD107" s="148"/>
      <c r="WE107" s="148"/>
      <c r="WF107" s="148"/>
      <c r="WG107" s="148"/>
      <c r="WH107" s="148"/>
      <c r="WI107" s="148"/>
      <c r="WJ107" s="148"/>
      <c r="WK107" s="148"/>
      <c r="WL107" s="148"/>
      <c r="WM107" s="148"/>
      <c r="WN107" s="148"/>
      <c r="WO107" s="148"/>
      <c r="WP107" s="148"/>
      <c r="WQ107" s="148"/>
      <c r="WR107" s="148"/>
      <c r="WS107" s="148"/>
      <c r="WT107" s="148"/>
      <c r="WU107" s="148"/>
      <c r="WV107" s="148"/>
      <c r="WW107" s="148"/>
      <c r="WX107" s="148"/>
      <c r="WY107" s="148"/>
      <c r="WZ107" s="148"/>
      <c r="XA107" s="148"/>
      <c r="XB107" s="148"/>
      <c r="XC107" s="148"/>
      <c r="XD107" s="148"/>
      <c r="XE107" s="148"/>
      <c r="XF107" s="148"/>
      <c r="XG107" s="148"/>
      <c r="XH107" s="148"/>
      <c r="XI107" s="148"/>
      <c r="XJ107" s="148"/>
      <c r="XK107" s="148"/>
      <c r="XL107" s="148"/>
      <c r="XM107" s="148"/>
      <c r="XN107" s="148"/>
      <c r="XO107" s="148"/>
      <c r="XP107" s="148"/>
      <c r="XQ107" s="148"/>
      <c r="XR107" s="148"/>
      <c r="XS107" s="148"/>
      <c r="XT107" s="148"/>
      <c r="XU107" s="148"/>
      <c r="XV107" s="148"/>
      <c r="XW107" s="148"/>
      <c r="XX107" s="148"/>
      <c r="XY107" s="148"/>
      <c r="XZ107" s="148"/>
      <c r="YA107" s="148"/>
      <c r="YB107" s="148"/>
      <c r="YC107" s="148"/>
      <c r="YD107" s="148"/>
      <c r="YE107" s="148"/>
      <c r="YF107" s="148"/>
      <c r="YG107" s="148"/>
      <c r="YH107" s="148"/>
      <c r="YI107" s="148"/>
      <c r="YJ107" s="148"/>
      <c r="YK107" s="148"/>
      <c r="YL107" s="148"/>
      <c r="YM107" s="148"/>
      <c r="YN107" s="148"/>
      <c r="YO107" s="148"/>
      <c r="YP107" s="148"/>
      <c r="YQ107" s="148"/>
      <c r="YR107" s="148"/>
      <c r="YS107" s="148"/>
      <c r="YT107" s="148"/>
      <c r="YU107" s="148"/>
      <c r="YV107" s="148"/>
      <c r="YW107" s="148"/>
      <c r="YX107" s="148"/>
      <c r="YY107" s="148"/>
      <c r="YZ107" s="148"/>
      <c r="ZA107" s="148"/>
      <c r="ZB107" s="148"/>
      <c r="ZC107" s="148"/>
      <c r="ZD107" s="148"/>
      <c r="ZE107" s="148"/>
      <c r="ZF107" s="148"/>
      <c r="ZG107" s="148"/>
      <c r="ZH107" s="148"/>
      <c r="ZI107" s="148"/>
      <c r="ZJ107" s="148"/>
      <c r="ZK107" s="148"/>
      <c r="ZL107" s="148"/>
      <c r="ZM107" s="148"/>
      <c r="ZN107" s="148"/>
      <c r="ZO107" s="148"/>
      <c r="ZP107" s="148"/>
      <c r="ZQ107" s="148"/>
      <c r="ZR107" s="148"/>
      <c r="ZS107" s="148"/>
      <c r="ZT107" s="148"/>
      <c r="ZU107" s="148"/>
      <c r="ZV107" s="148"/>
      <c r="ZW107" s="148"/>
      <c r="ZX107" s="148"/>
      <c r="ZY107" s="148"/>
      <c r="ZZ107" s="148"/>
      <c r="AAA107" s="148"/>
      <c r="AAB107" s="148"/>
      <c r="AAC107" s="148"/>
      <c r="AAD107" s="148"/>
      <c r="AAE107" s="148"/>
      <c r="AAF107" s="148"/>
      <c r="AAG107" s="148"/>
      <c r="AAH107" s="148"/>
      <c r="AAI107" s="148"/>
      <c r="AAJ107" s="148"/>
      <c r="AAK107" s="148"/>
      <c r="AAL107" s="148"/>
      <c r="AAM107" s="148"/>
      <c r="AAN107" s="148"/>
      <c r="AAO107" s="148"/>
      <c r="AAP107" s="148"/>
      <c r="AAQ107" s="148"/>
      <c r="AAR107" s="148"/>
      <c r="AAS107" s="148"/>
      <c r="AAT107" s="148"/>
      <c r="AAU107" s="148"/>
      <c r="AAV107" s="148"/>
      <c r="AAW107" s="148"/>
      <c r="AAX107" s="148"/>
      <c r="AAY107" s="148"/>
      <c r="AAZ107" s="148"/>
      <c r="ABA107" s="148"/>
      <c r="ABB107" s="148"/>
      <c r="ABC107" s="148"/>
      <c r="ABD107" s="148"/>
      <c r="ABE107" s="148"/>
      <c r="ABF107" s="148"/>
      <c r="ABG107" s="148"/>
      <c r="ABH107" s="148"/>
      <c r="ABI107" s="148"/>
      <c r="ABJ107" s="148"/>
      <c r="ABK107" s="148"/>
      <c r="ABL107" s="148"/>
      <c r="ABM107" s="148"/>
      <c r="ABN107" s="148"/>
      <c r="ABO107" s="148"/>
      <c r="ABP107" s="148"/>
      <c r="ABQ107" s="148"/>
      <c r="ABR107" s="148"/>
      <c r="ABS107" s="148"/>
      <c r="ABT107" s="148"/>
      <c r="ABU107" s="148"/>
      <c r="ABV107" s="148"/>
      <c r="ABW107" s="148"/>
      <c r="ABX107" s="148"/>
      <c r="ABY107" s="148"/>
      <c r="ABZ107" s="148"/>
      <c r="ACA107" s="148"/>
      <c r="ACB107" s="148"/>
      <c r="ACC107" s="148"/>
      <c r="ACD107" s="148"/>
      <c r="ACE107" s="148"/>
      <c r="ACF107" s="148"/>
      <c r="ACG107" s="148"/>
      <c r="ACH107" s="148"/>
      <c r="ACI107" s="148"/>
      <c r="ACJ107" s="148"/>
      <c r="ACK107" s="148"/>
      <c r="ACL107" s="148"/>
      <c r="ACM107" s="148"/>
      <c r="ACN107" s="148"/>
      <c r="ACO107" s="148"/>
      <c r="ACP107" s="148"/>
      <c r="ACQ107" s="148"/>
      <c r="ACR107" s="148"/>
      <c r="ACS107" s="148"/>
      <c r="ACT107" s="148"/>
      <c r="ACU107" s="148"/>
      <c r="ACV107" s="148"/>
      <c r="ACW107" s="148"/>
      <c r="ACX107" s="148"/>
      <c r="ACY107" s="148"/>
      <c r="ACZ107" s="148"/>
      <c r="ADA107" s="148"/>
      <c r="ADB107" s="148"/>
      <c r="ADC107" s="148"/>
      <c r="ADD107" s="148"/>
      <c r="ADE107" s="148"/>
      <c r="ADF107" s="148"/>
      <c r="ADG107" s="148"/>
      <c r="ADH107" s="148"/>
      <c r="ADI107" s="148"/>
      <c r="ADJ107" s="148"/>
      <c r="ADK107" s="148"/>
      <c r="ADL107" s="148"/>
      <c r="ADM107" s="148"/>
      <c r="ADN107" s="148"/>
      <c r="ADO107" s="148"/>
      <c r="ADP107" s="148"/>
      <c r="ADQ107" s="148"/>
      <c r="ADR107" s="148"/>
      <c r="ADS107" s="148"/>
      <c r="ADT107" s="148"/>
      <c r="ADU107" s="148"/>
      <c r="ADV107" s="148"/>
      <c r="ADW107" s="148"/>
      <c r="ADX107" s="148"/>
      <c r="ADY107" s="148"/>
      <c r="ADZ107" s="148"/>
      <c r="AEA107" s="148"/>
      <c r="AEB107" s="148"/>
      <c r="AEC107" s="148"/>
      <c r="AED107" s="148"/>
      <c r="AEE107" s="148"/>
      <c r="AEF107" s="148"/>
      <c r="AEG107" s="148"/>
      <c r="AEH107" s="148"/>
      <c r="AEI107" s="148"/>
      <c r="AEJ107" s="148"/>
      <c r="AEK107" s="148"/>
      <c r="AEL107" s="148"/>
      <c r="AEM107" s="148"/>
      <c r="AEN107" s="148"/>
      <c r="AEO107" s="148"/>
      <c r="AEP107" s="148"/>
      <c r="AEQ107" s="148"/>
      <c r="AER107" s="148"/>
      <c r="AES107" s="148"/>
      <c r="AET107" s="148"/>
      <c r="AEU107" s="148"/>
      <c r="AEV107" s="148"/>
      <c r="AEW107" s="148"/>
      <c r="AEX107" s="148"/>
      <c r="AEY107" s="148"/>
      <c r="AEZ107" s="148"/>
      <c r="AFA107" s="148"/>
      <c r="AFB107" s="148"/>
      <c r="AFC107" s="148"/>
      <c r="AFD107" s="148"/>
      <c r="AFE107" s="148"/>
      <c r="AFF107" s="148"/>
      <c r="AFG107" s="148"/>
      <c r="AFH107" s="148"/>
      <c r="AFI107" s="148"/>
      <c r="AFJ107" s="148"/>
      <c r="AFK107" s="148"/>
      <c r="AFL107" s="148"/>
      <c r="AFM107" s="148"/>
      <c r="AFN107" s="148"/>
      <c r="AFO107" s="148"/>
      <c r="AFP107" s="148"/>
      <c r="AFQ107" s="148"/>
      <c r="AFR107" s="148"/>
      <c r="AFS107" s="148"/>
      <c r="AFT107" s="148"/>
      <c r="AFU107" s="148"/>
      <c r="AFV107" s="148"/>
      <c r="AFW107" s="148"/>
      <c r="AFX107" s="148"/>
      <c r="AFY107" s="148"/>
      <c r="AFZ107" s="148"/>
      <c r="AGA107" s="148"/>
      <c r="AGB107" s="148"/>
      <c r="AGC107" s="148"/>
      <c r="AGD107" s="148"/>
      <c r="AGE107" s="148"/>
      <c r="AGF107" s="148"/>
      <c r="AGG107" s="148"/>
      <c r="AGH107" s="148"/>
      <c r="AGI107" s="148"/>
      <c r="AGJ107" s="148"/>
      <c r="AGK107" s="148"/>
      <c r="AGL107" s="148"/>
      <c r="AGM107" s="148"/>
      <c r="AGN107" s="148"/>
      <c r="AGO107" s="148"/>
      <c r="AGP107" s="148"/>
      <c r="AGQ107" s="148"/>
      <c r="AGR107" s="148"/>
      <c r="AGS107" s="148"/>
      <c r="AGT107" s="148"/>
      <c r="AGU107" s="148"/>
      <c r="AGV107" s="148"/>
      <c r="AGW107" s="148"/>
      <c r="AGX107" s="148"/>
      <c r="AGY107" s="148"/>
      <c r="AGZ107" s="148"/>
      <c r="AHA107" s="148"/>
      <c r="AHB107" s="148"/>
      <c r="AHC107" s="148"/>
      <c r="AHD107" s="148"/>
      <c r="AHE107" s="148"/>
      <c r="AHF107" s="148"/>
      <c r="AHG107" s="148"/>
      <c r="AHH107" s="148"/>
      <c r="AHI107" s="148"/>
      <c r="AHJ107" s="148"/>
      <c r="AHK107" s="148"/>
      <c r="AHL107" s="148"/>
      <c r="AHM107" s="148"/>
      <c r="AHN107" s="148"/>
      <c r="AHO107" s="148"/>
      <c r="AHP107" s="148"/>
      <c r="AHQ107" s="148"/>
      <c r="AHR107" s="148"/>
      <c r="AHS107" s="148"/>
      <c r="AHT107" s="148"/>
      <c r="AHU107" s="148"/>
      <c r="AHV107" s="148"/>
      <c r="AHW107" s="148"/>
      <c r="AHX107" s="148"/>
      <c r="AHY107" s="148"/>
      <c r="AHZ107" s="148"/>
      <c r="AIA107" s="148"/>
      <c r="AIB107" s="148"/>
      <c r="AIC107" s="148"/>
      <c r="AID107" s="148"/>
      <c r="AIE107" s="148"/>
      <c r="AIF107" s="148"/>
      <c r="AIG107" s="148"/>
      <c r="AIH107" s="148"/>
      <c r="AII107" s="148"/>
      <c r="AIJ107" s="148"/>
      <c r="AIK107" s="148"/>
      <c r="AIL107" s="148"/>
      <c r="AIM107" s="148"/>
      <c r="AIN107" s="148"/>
      <c r="AIO107" s="148"/>
      <c r="AIP107" s="148"/>
      <c r="AIQ107" s="148"/>
      <c r="AIR107" s="148"/>
      <c r="AIS107" s="148"/>
      <c r="AIT107" s="148"/>
      <c r="AIU107" s="148"/>
      <c r="AIV107" s="148"/>
      <c r="AIW107" s="148"/>
      <c r="AIX107" s="148"/>
      <c r="AIY107" s="148"/>
      <c r="AIZ107" s="148"/>
      <c r="AJA107" s="148"/>
      <c r="AJB107" s="148"/>
      <c r="AJC107" s="148"/>
      <c r="AJD107" s="148"/>
      <c r="AJE107" s="148"/>
      <c r="AJF107" s="148"/>
      <c r="AJG107" s="148"/>
      <c r="AJH107" s="148"/>
      <c r="AJI107" s="148"/>
      <c r="AJJ107" s="148"/>
      <c r="AJK107" s="148"/>
      <c r="AJL107" s="148"/>
      <c r="AJM107" s="148"/>
      <c r="AJN107" s="148"/>
      <c r="AJO107" s="148"/>
      <c r="AJP107" s="148"/>
      <c r="AJQ107" s="148"/>
      <c r="AJR107" s="148"/>
      <c r="AJS107" s="148"/>
      <c r="AJT107" s="148"/>
      <c r="AJU107" s="148"/>
      <c r="AJV107" s="148"/>
      <c r="AJW107" s="148"/>
      <c r="AJX107" s="148"/>
      <c r="AJY107" s="148"/>
      <c r="AJZ107" s="148"/>
      <c r="AKA107" s="148"/>
      <c r="AKB107" s="148"/>
      <c r="AKC107" s="148"/>
      <c r="AKD107" s="148"/>
      <c r="AKE107" s="148"/>
      <c r="AKF107" s="148"/>
      <c r="AKG107" s="148"/>
      <c r="AKH107" s="148"/>
      <c r="AKI107" s="148"/>
      <c r="AKJ107" s="148"/>
      <c r="AKK107" s="148"/>
      <c r="AKL107" s="148"/>
      <c r="AKM107" s="148"/>
      <c r="AKN107" s="148"/>
      <c r="AKO107" s="148"/>
      <c r="AKP107" s="148"/>
      <c r="AKQ107" s="148"/>
      <c r="AKR107" s="148"/>
      <c r="AKS107" s="148"/>
      <c r="AKT107" s="148"/>
      <c r="AKU107" s="148"/>
      <c r="AKV107" s="148"/>
      <c r="AKW107" s="148"/>
      <c r="AKX107" s="148"/>
      <c r="AKY107" s="148"/>
      <c r="AKZ107" s="148"/>
      <c r="ALA107" s="148"/>
      <c r="ALB107" s="148"/>
      <c r="ALC107" s="148"/>
      <c r="ALD107" s="148"/>
      <c r="ALE107" s="148"/>
      <c r="ALF107" s="148"/>
      <c r="ALG107" s="148"/>
      <c r="ALH107" s="148"/>
      <c r="ALI107" s="148"/>
      <c r="ALJ107" s="148"/>
      <c r="ALK107" s="148"/>
      <c r="ALL107" s="148"/>
      <c r="ALM107" s="148"/>
      <c r="ALN107" s="148"/>
      <c r="ALO107" s="148"/>
      <c r="ALP107" s="148"/>
      <c r="ALQ107" s="148"/>
      <c r="ALR107" s="148"/>
      <c r="ALS107" s="148"/>
      <c r="ALT107" s="148"/>
      <c r="ALU107" s="148"/>
      <c r="ALV107" s="148"/>
      <c r="ALW107" s="148"/>
      <c r="ALX107" s="148"/>
      <c r="ALY107" s="148"/>
      <c r="ALZ107" s="148"/>
      <c r="AMA107" s="148"/>
      <c r="AMB107" s="148"/>
      <c r="AMC107" s="148"/>
      <c r="AMD107" s="148"/>
      <c r="AME107" s="148"/>
      <c r="AMF107" s="148"/>
      <c r="AMG107" s="148"/>
      <c r="AMH107" s="148"/>
      <c r="AMI107" s="148"/>
      <c r="AMJ107" s="148"/>
      <c r="AMK107" s="148"/>
    </row>
    <row r="108" spans="1:1025" s="151" customFormat="1" ht="29.25" customHeight="1" x14ac:dyDescent="0.25">
      <c r="A108" s="148"/>
      <c r="B108" s="148"/>
      <c r="C108" s="105"/>
      <c r="D108" s="154" t="s">
        <v>137</v>
      </c>
      <c r="E108" s="100" t="s">
        <v>138</v>
      </c>
      <c r="F108" s="150">
        <v>469.9</v>
      </c>
      <c r="G108" s="149" t="s">
        <v>50</v>
      </c>
      <c r="H108" s="155">
        <f>F108*0.06</f>
        <v>28.193999999999999</v>
      </c>
      <c r="I108" s="149" t="s">
        <v>51</v>
      </c>
      <c r="J108" s="104"/>
      <c r="K108" s="104"/>
      <c r="L108" s="104">
        <f>J108+K108</f>
        <v>0</v>
      </c>
      <c r="M108" s="104">
        <f>F108*L108</f>
        <v>0</v>
      </c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  <c r="DX108" s="148"/>
      <c r="DY108" s="148"/>
      <c r="DZ108" s="148"/>
      <c r="EA108" s="148"/>
      <c r="EB108" s="148"/>
      <c r="EC108" s="148"/>
      <c r="ED108" s="148"/>
      <c r="EE108" s="148"/>
      <c r="EF108" s="148"/>
      <c r="EG108" s="148"/>
      <c r="EH108" s="148"/>
      <c r="EI108" s="148"/>
      <c r="EJ108" s="148"/>
      <c r="EK108" s="148"/>
      <c r="EL108" s="148"/>
      <c r="EM108" s="148"/>
      <c r="EN108" s="148"/>
      <c r="EO108" s="148"/>
      <c r="EP108" s="148"/>
      <c r="EQ108" s="148"/>
      <c r="ER108" s="148"/>
      <c r="ES108" s="148"/>
      <c r="ET108" s="148"/>
      <c r="EU108" s="148"/>
      <c r="EV108" s="148"/>
      <c r="EW108" s="148"/>
      <c r="EX108" s="148"/>
      <c r="EY108" s="148"/>
      <c r="EZ108" s="148"/>
      <c r="FA108" s="148"/>
      <c r="FB108" s="148"/>
      <c r="FC108" s="148"/>
      <c r="FD108" s="148"/>
      <c r="FE108" s="148"/>
      <c r="FF108" s="148"/>
      <c r="FG108" s="148"/>
      <c r="FH108" s="148"/>
      <c r="FI108" s="148"/>
      <c r="FJ108" s="148"/>
      <c r="FK108" s="148"/>
      <c r="FL108" s="148"/>
      <c r="FM108" s="148"/>
      <c r="FN108" s="148"/>
      <c r="FO108" s="148"/>
      <c r="FP108" s="148"/>
      <c r="FQ108" s="148"/>
      <c r="FR108" s="148"/>
      <c r="FS108" s="148"/>
      <c r="FT108" s="148"/>
      <c r="FU108" s="148"/>
      <c r="FV108" s="148"/>
      <c r="FW108" s="148"/>
      <c r="FX108" s="148"/>
      <c r="FY108" s="148"/>
      <c r="FZ108" s="148"/>
      <c r="GA108" s="148"/>
      <c r="GB108" s="148"/>
      <c r="GC108" s="148"/>
      <c r="GD108" s="148"/>
      <c r="GE108" s="148"/>
      <c r="GF108" s="148"/>
      <c r="GG108" s="148"/>
      <c r="GH108" s="148"/>
      <c r="GI108" s="148"/>
      <c r="GJ108" s="148"/>
      <c r="GK108" s="148"/>
      <c r="GL108" s="148"/>
      <c r="GM108" s="148"/>
      <c r="GN108" s="148"/>
      <c r="GO108" s="148"/>
      <c r="GP108" s="148"/>
      <c r="GQ108" s="148"/>
      <c r="GR108" s="148"/>
      <c r="GS108" s="148"/>
      <c r="GT108" s="148"/>
      <c r="GU108" s="148"/>
      <c r="GV108" s="148"/>
      <c r="GW108" s="148"/>
      <c r="GX108" s="148"/>
      <c r="GY108" s="148"/>
      <c r="GZ108" s="148"/>
      <c r="HA108" s="148"/>
      <c r="HB108" s="148"/>
      <c r="HC108" s="148"/>
      <c r="HD108" s="148"/>
      <c r="HE108" s="148"/>
      <c r="HF108" s="148"/>
      <c r="HG108" s="148"/>
      <c r="HH108" s="148"/>
      <c r="HI108" s="148"/>
      <c r="HJ108" s="148"/>
      <c r="HK108" s="148"/>
      <c r="HL108" s="148"/>
      <c r="HM108" s="148"/>
      <c r="HN108" s="148"/>
      <c r="HO108" s="148"/>
      <c r="HP108" s="148"/>
      <c r="HQ108" s="148"/>
      <c r="HR108" s="148"/>
      <c r="HS108" s="148"/>
      <c r="HT108" s="148"/>
      <c r="HU108" s="148"/>
      <c r="HV108" s="148"/>
      <c r="HW108" s="148"/>
      <c r="HX108" s="148"/>
      <c r="HY108" s="148"/>
      <c r="HZ108" s="148"/>
      <c r="IA108" s="148"/>
      <c r="IB108" s="148"/>
      <c r="IC108" s="148"/>
      <c r="ID108" s="148"/>
      <c r="IE108" s="148"/>
      <c r="IF108" s="148"/>
      <c r="IG108" s="148"/>
      <c r="IH108" s="148"/>
      <c r="II108" s="148"/>
      <c r="IJ108" s="148"/>
      <c r="IK108" s="148"/>
      <c r="IL108" s="148"/>
      <c r="IM108" s="148"/>
      <c r="IN108" s="148"/>
      <c r="IO108" s="148"/>
      <c r="IP108" s="148"/>
      <c r="IQ108" s="148"/>
      <c r="IR108" s="148"/>
      <c r="IS108" s="148"/>
      <c r="IT108" s="148"/>
      <c r="IU108" s="148"/>
      <c r="IV108" s="148"/>
      <c r="IW108" s="148"/>
      <c r="IX108" s="148"/>
      <c r="IY108" s="148"/>
      <c r="IZ108" s="148"/>
      <c r="JA108" s="148"/>
      <c r="JB108" s="148"/>
      <c r="JC108" s="148"/>
      <c r="JD108" s="148"/>
      <c r="JE108" s="148"/>
      <c r="JF108" s="148"/>
      <c r="JG108" s="148"/>
      <c r="JH108" s="148"/>
      <c r="JI108" s="148"/>
      <c r="JJ108" s="148"/>
      <c r="JK108" s="148"/>
      <c r="JL108" s="148"/>
      <c r="JM108" s="148"/>
      <c r="JN108" s="148"/>
      <c r="JO108" s="148"/>
      <c r="JP108" s="148"/>
      <c r="JQ108" s="148"/>
      <c r="JR108" s="148"/>
      <c r="JS108" s="148"/>
      <c r="JT108" s="148"/>
      <c r="JU108" s="148"/>
      <c r="JV108" s="148"/>
      <c r="JW108" s="148"/>
      <c r="JX108" s="148"/>
      <c r="JY108" s="148"/>
      <c r="JZ108" s="148"/>
      <c r="KA108" s="148"/>
      <c r="KB108" s="148"/>
      <c r="KC108" s="148"/>
      <c r="KD108" s="148"/>
      <c r="KE108" s="148"/>
      <c r="KF108" s="148"/>
      <c r="KG108" s="148"/>
      <c r="KH108" s="148"/>
      <c r="KI108" s="148"/>
      <c r="KJ108" s="148"/>
      <c r="KK108" s="148"/>
      <c r="KL108" s="148"/>
      <c r="KM108" s="148"/>
      <c r="KN108" s="148"/>
      <c r="KO108" s="148"/>
      <c r="KP108" s="148"/>
      <c r="KQ108" s="148"/>
      <c r="KR108" s="148"/>
      <c r="KS108" s="148"/>
      <c r="KT108" s="148"/>
      <c r="KU108" s="148"/>
      <c r="KV108" s="148"/>
      <c r="KW108" s="148"/>
      <c r="KX108" s="148"/>
      <c r="KY108" s="148"/>
      <c r="KZ108" s="148"/>
      <c r="LA108" s="148"/>
      <c r="LB108" s="148"/>
      <c r="LC108" s="148"/>
      <c r="LD108" s="148"/>
      <c r="LE108" s="148"/>
      <c r="LF108" s="148"/>
      <c r="LG108" s="148"/>
      <c r="LH108" s="148"/>
      <c r="LI108" s="148"/>
      <c r="LJ108" s="148"/>
      <c r="LK108" s="148"/>
      <c r="LL108" s="148"/>
      <c r="LM108" s="148"/>
      <c r="LN108" s="148"/>
      <c r="LO108" s="148"/>
      <c r="LP108" s="148"/>
      <c r="LQ108" s="148"/>
      <c r="LR108" s="148"/>
      <c r="LS108" s="148"/>
      <c r="LT108" s="148"/>
      <c r="LU108" s="148"/>
      <c r="LV108" s="148"/>
      <c r="LW108" s="148"/>
      <c r="LX108" s="148"/>
      <c r="LY108" s="148"/>
      <c r="LZ108" s="148"/>
      <c r="MA108" s="148"/>
      <c r="MB108" s="148"/>
      <c r="MC108" s="148"/>
      <c r="MD108" s="148"/>
      <c r="ME108" s="148"/>
      <c r="MF108" s="148"/>
      <c r="MG108" s="148"/>
      <c r="MH108" s="148"/>
      <c r="MI108" s="148"/>
      <c r="MJ108" s="148"/>
      <c r="MK108" s="148"/>
      <c r="ML108" s="148"/>
      <c r="MM108" s="148"/>
      <c r="MN108" s="148"/>
      <c r="MO108" s="148"/>
      <c r="MP108" s="148"/>
      <c r="MQ108" s="148"/>
      <c r="MR108" s="148"/>
      <c r="MS108" s="148"/>
      <c r="MT108" s="148"/>
      <c r="MU108" s="148"/>
      <c r="MV108" s="148"/>
      <c r="MW108" s="148"/>
      <c r="MX108" s="148"/>
      <c r="MY108" s="148"/>
      <c r="MZ108" s="148"/>
      <c r="NA108" s="148"/>
      <c r="NB108" s="148"/>
      <c r="NC108" s="148"/>
      <c r="ND108" s="148"/>
      <c r="NE108" s="148"/>
      <c r="NF108" s="148"/>
      <c r="NG108" s="148"/>
      <c r="NH108" s="148"/>
      <c r="NI108" s="148"/>
      <c r="NJ108" s="148"/>
      <c r="NK108" s="148"/>
      <c r="NL108" s="148"/>
      <c r="NM108" s="148"/>
      <c r="NN108" s="148"/>
      <c r="NO108" s="148"/>
      <c r="NP108" s="148"/>
      <c r="NQ108" s="148"/>
      <c r="NR108" s="148"/>
      <c r="NS108" s="148"/>
      <c r="NT108" s="148"/>
      <c r="NU108" s="148"/>
      <c r="NV108" s="148"/>
      <c r="NW108" s="148"/>
      <c r="NX108" s="148"/>
      <c r="NY108" s="148"/>
      <c r="NZ108" s="148"/>
      <c r="OA108" s="148"/>
      <c r="OB108" s="148"/>
      <c r="OC108" s="148"/>
      <c r="OD108" s="148"/>
      <c r="OE108" s="148"/>
      <c r="OF108" s="148"/>
      <c r="OG108" s="148"/>
      <c r="OH108" s="148"/>
      <c r="OI108" s="148"/>
      <c r="OJ108" s="148"/>
      <c r="OK108" s="148"/>
      <c r="OL108" s="148"/>
      <c r="OM108" s="148"/>
      <c r="ON108" s="148"/>
      <c r="OO108" s="148"/>
      <c r="OP108" s="148"/>
      <c r="OQ108" s="148"/>
      <c r="OR108" s="148"/>
      <c r="OS108" s="148"/>
      <c r="OT108" s="148"/>
      <c r="OU108" s="148"/>
      <c r="OV108" s="148"/>
      <c r="OW108" s="148"/>
      <c r="OX108" s="148"/>
      <c r="OY108" s="148"/>
      <c r="OZ108" s="148"/>
      <c r="PA108" s="148"/>
      <c r="PB108" s="148"/>
      <c r="PC108" s="148"/>
      <c r="PD108" s="148"/>
      <c r="PE108" s="148"/>
      <c r="PF108" s="148"/>
      <c r="PG108" s="148"/>
      <c r="PH108" s="148"/>
      <c r="PI108" s="148"/>
      <c r="PJ108" s="148"/>
      <c r="PK108" s="148"/>
      <c r="PL108" s="148"/>
      <c r="PM108" s="148"/>
      <c r="PN108" s="148"/>
      <c r="PO108" s="148"/>
      <c r="PP108" s="148"/>
      <c r="PQ108" s="148"/>
      <c r="PR108" s="148"/>
      <c r="PS108" s="148"/>
      <c r="PT108" s="148"/>
      <c r="PU108" s="148"/>
      <c r="PV108" s="148"/>
      <c r="PW108" s="148"/>
      <c r="PX108" s="148"/>
      <c r="PY108" s="148"/>
      <c r="PZ108" s="148"/>
      <c r="QA108" s="148"/>
      <c r="QB108" s="148"/>
      <c r="QC108" s="148"/>
      <c r="QD108" s="148"/>
      <c r="QE108" s="148"/>
      <c r="QF108" s="148"/>
      <c r="QG108" s="148"/>
      <c r="QH108" s="148"/>
      <c r="QI108" s="148"/>
      <c r="QJ108" s="148"/>
      <c r="QK108" s="148"/>
      <c r="QL108" s="148"/>
      <c r="QM108" s="148"/>
      <c r="QN108" s="148"/>
      <c r="QO108" s="148"/>
      <c r="QP108" s="148"/>
      <c r="QQ108" s="148"/>
      <c r="QR108" s="148"/>
      <c r="QS108" s="148"/>
      <c r="QT108" s="148"/>
      <c r="QU108" s="148"/>
      <c r="QV108" s="148"/>
      <c r="QW108" s="148"/>
      <c r="QX108" s="148"/>
      <c r="QY108" s="148"/>
      <c r="QZ108" s="148"/>
      <c r="RA108" s="148"/>
      <c r="RB108" s="148"/>
      <c r="RC108" s="148"/>
      <c r="RD108" s="148"/>
      <c r="RE108" s="148"/>
      <c r="RF108" s="148"/>
      <c r="RG108" s="148"/>
      <c r="RH108" s="148"/>
      <c r="RI108" s="148"/>
      <c r="RJ108" s="148"/>
      <c r="RK108" s="148"/>
      <c r="RL108" s="148"/>
      <c r="RM108" s="148"/>
      <c r="RN108" s="148"/>
      <c r="RO108" s="148"/>
      <c r="RP108" s="148"/>
      <c r="RQ108" s="148"/>
      <c r="RR108" s="148"/>
      <c r="RS108" s="148"/>
      <c r="RT108" s="148"/>
      <c r="RU108" s="148"/>
      <c r="RV108" s="148"/>
      <c r="RW108" s="148"/>
      <c r="RX108" s="148"/>
      <c r="RY108" s="148"/>
      <c r="RZ108" s="148"/>
      <c r="SA108" s="148"/>
      <c r="SB108" s="148"/>
      <c r="SC108" s="148"/>
      <c r="SD108" s="148"/>
      <c r="SE108" s="148"/>
      <c r="SF108" s="148"/>
      <c r="SG108" s="148"/>
      <c r="SH108" s="148"/>
      <c r="SI108" s="148"/>
      <c r="SJ108" s="148"/>
      <c r="SK108" s="148"/>
      <c r="SL108" s="148"/>
      <c r="SM108" s="148"/>
      <c r="SN108" s="148"/>
      <c r="SO108" s="148"/>
      <c r="SP108" s="148"/>
      <c r="SQ108" s="148"/>
      <c r="SR108" s="148"/>
      <c r="SS108" s="148"/>
      <c r="ST108" s="148"/>
      <c r="SU108" s="148"/>
      <c r="SV108" s="148"/>
      <c r="SW108" s="148"/>
      <c r="SX108" s="148"/>
      <c r="SY108" s="148"/>
      <c r="SZ108" s="148"/>
      <c r="TA108" s="148"/>
      <c r="TB108" s="148"/>
      <c r="TC108" s="148"/>
      <c r="TD108" s="148"/>
      <c r="TE108" s="148"/>
      <c r="TF108" s="148"/>
      <c r="TG108" s="148"/>
      <c r="TH108" s="148"/>
      <c r="TI108" s="148"/>
      <c r="TJ108" s="148"/>
      <c r="TK108" s="148"/>
      <c r="TL108" s="148"/>
      <c r="TM108" s="148"/>
      <c r="TN108" s="148"/>
      <c r="TO108" s="148"/>
      <c r="TP108" s="148"/>
      <c r="TQ108" s="148"/>
      <c r="TR108" s="148"/>
      <c r="TS108" s="148"/>
      <c r="TT108" s="148"/>
      <c r="TU108" s="148"/>
      <c r="TV108" s="148"/>
      <c r="TW108" s="148"/>
      <c r="TX108" s="148"/>
      <c r="TY108" s="148"/>
      <c r="TZ108" s="148"/>
      <c r="UA108" s="148"/>
      <c r="UB108" s="148"/>
      <c r="UC108" s="148"/>
      <c r="UD108" s="148"/>
      <c r="UE108" s="148"/>
      <c r="UF108" s="148"/>
      <c r="UG108" s="148"/>
      <c r="UH108" s="148"/>
      <c r="UI108" s="148"/>
      <c r="UJ108" s="148"/>
      <c r="UK108" s="148"/>
      <c r="UL108" s="148"/>
      <c r="UM108" s="148"/>
      <c r="UN108" s="148"/>
      <c r="UO108" s="148"/>
      <c r="UP108" s="148"/>
      <c r="UQ108" s="148"/>
      <c r="UR108" s="148"/>
      <c r="US108" s="148"/>
      <c r="UT108" s="148"/>
      <c r="UU108" s="148"/>
      <c r="UV108" s="148"/>
      <c r="UW108" s="148"/>
      <c r="UX108" s="148"/>
      <c r="UY108" s="148"/>
      <c r="UZ108" s="148"/>
      <c r="VA108" s="148"/>
      <c r="VB108" s="148"/>
      <c r="VC108" s="148"/>
      <c r="VD108" s="148"/>
      <c r="VE108" s="148"/>
      <c r="VF108" s="148"/>
      <c r="VG108" s="148"/>
      <c r="VH108" s="148"/>
      <c r="VI108" s="148"/>
      <c r="VJ108" s="148"/>
      <c r="VK108" s="148"/>
      <c r="VL108" s="148"/>
      <c r="VM108" s="148"/>
      <c r="VN108" s="148"/>
      <c r="VO108" s="148"/>
      <c r="VP108" s="148"/>
      <c r="VQ108" s="148"/>
      <c r="VR108" s="148"/>
      <c r="VS108" s="148"/>
      <c r="VT108" s="148"/>
      <c r="VU108" s="148"/>
      <c r="VV108" s="148"/>
      <c r="VW108" s="148"/>
      <c r="VX108" s="148"/>
      <c r="VY108" s="148"/>
      <c r="VZ108" s="148"/>
      <c r="WA108" s="148"/>
      <c r="WB108" s="148"/>
      <c r="WC108" s="148"/>
      <c r="WD108" s="148"/>
      <c r="WE108" s="148"/>
      <c r="WF108" s="148"/>
      <c r="WG108" s="148"/>
      <c r="WH108" s="148"/>
      <c r="WI108" s="148"/>
      <c r="WJ108" s="148"/>
      <c r="WK108" s="148"/>
      <c r="WL108" s="148"/>
      <c r="WM108" s="148"/>
      <c r="WN108" s="148"/>
      <c r="WO108" s="148"/>
      <c r="WP108" s="148"/>
      <c r="WQ108" s="148"/>
      <c r="WR108" s="148"/>
      <c r="WS108" s="148"/>
      <c r="WT108" s="148"/>
      <c r="WU108" s="148"/>
      <c r="WV108" s="148"/>
      <c r="WW108" s="148"/>
      <c r="WX108" s="148"/>
      <c r="WY108" s="148"/>
      <c r="WZ108" s="148"/>
      <c r="XA108" s="148"/>
      <c r="XB108" s="148"/>
      <c r="XC108" s="148"/>
      <c r="XD108" s="148"/>
      <c r="XE108" s="148"/>
      <c r="XF108" s="148"/>
      <c r="XG108" s="148"/>
      <c r="XH108" s="148"/>
      <c r="XI108" s="148"/>
      <c r="XJ108" s="148"/>
      <c r="XK108" s="148"/>
      <c r="XL108" s="148"/>
      <c r="XM108" s="148"/>
      <c r="XN108" s="148"/>
      <c r="XO108" s="148"/>
      <c r="XP108" s="148"/>
      <c r="XQ108" s="148"/>
      <c r="XR108" s="148"/>
      <c r="XS108" s="148"/>
      <c r="XT108" s="148"/>
      <c r="XU108" s="148"/>
      <c r="XV108" s="148"/>
      <c r="XW108" s="148"/>
      <c r="XX108" s="148"/>
      <c r="XY108" s="148"/>
      <c r="XZ108" s="148"/>
      <c r="YA108" s="148"/>
      <c r="YB108" s="148"/>
      <c r="YC108" s="148"/>
      <c r="YD108" s="148"/>
      <c r="YE108" s="148"/>
      <c r="YF108" s="148"/>
      <c r="YG108" s="148"/>
      <c r="YH108" s="148"/>
      <c r="YI108" s="148"/>
      <c r="YJ108" s="148"/>
      <c r="YK108" s="148"/>
      <c r="YL108" s="148"/>
      <c r="YM108" s="148"/>
      <c r="YN108" s="148"/>
      <c r="YO108" s="148"/>
      <c r="YP108" s="148"/>
      <c r="YQ108" s="148"/>
      <c r="YR108" s="148"/>
      <c r="YS108" s="148"/>
      <c r="YT108" s="148"/>
      <c r="YU108" s="148"/>
      <c r="YV108" s="148"/>
      <c r="YW108" s="148"/>
      <c r="YX108" s="148"/>
      <c r="YY108" s="148"/>
      <c r="YZ108" s="148"/>
      <c r="ZA108" s="148"/>
      <c r="ZB108" s="148"/>
      <c r="ZC108" s="148"/>
      <c r="ZD108" s="148"/>
      <c r="ZE108" s="148"/>
      <c r="ZF108" s="148"/>
      <c r="ZG108" s="148"/>
      <c r="ZH108" s="148"/>
      <c r="ZI108" s="148"/>
      <c r="ZJ108" s="148"/>
      <c r="ZK108" s="148"/>
      <c r="ZL108" s="148"/>
      <c r="ZM108" s="148"/>
      <c r="ZN108" s="148"/>
      <c r="ZO108" s="148"/>
      <c r="ZP108" s="148"/>
      <c r="ZQ108" s="148"/>
      <c r="ZR108" s="148"/>
      <c r="ZS108" s="148"/>
      <c r="ZT108" s="148"/>
      <c r="ZU108" s="148"/>
      <c r="ZV108" s="148"/>
      <c r="ZW108" s="148"/>
      <c r="ZX108" s="148"/>
      <c r="ZY108" s="148"/>
      <c r="ZZ108" s="148"/>
      <c r="AAA108" s="148"/>
      <c r="AAB108" s="148"/>
      <c r="AAC108" s="148"/>
      <c r="AAD108" s="148"/>
      <c r="AAE108" s="148"/>
      <c r="AAF108" s="148"/>
      <c r="AAG108" s="148"/>
      <c r="AAH108" s="148"/>
      <c r="AAI108" s="148"/>
      <c r="AAJ108" s="148"/>
      <c r="AAK108" s="148"/>
      <c r="AAL108" s="148"/>
      <c r="AAM108" s="148"/>
      <c r="AAN108" s="148"/>
      <c r="AAO108" s="148"/>
      <c r="AAP108" s="148"/>
      <c r="AAQ108" s="148"/>
      <c r="AAR108" s="148"/>
      <c r="AAS108" s="148"/>
      <c r="AAT108" s="148"/>
      <c r="AAU108" s="148"/>
      <c r="AAV108" s="148"/>
      <c r="AAW108" s="148"/>
      <c r="AAX108" s="148"/>
      <c r="AAY108" s="148"/>
      <c r="AAZ108" s="148"/>
      <c r="ABA108" s="148"/>
      <c r="ABB108" s="148"/>
      <c r="ABC108" s="148"/>
      <c r="ABD108" s="148"/>
      <c r="ABE108" s="148"/>
      <c r="ABF108" s="148"/>
      <c r="ABG108" s="148"/>
      <c r="ABH108" s="148"/>
      <c r="ABI108" s="148"/>
      <c r="ABJ108" s="148"/>
      <c r="ABK108" s="148"/>
      <c r="ABL108" s="148"/>
      <c r="ABM108" s="148"/>
      <c r="ABN108" s="148"/>
      <c r="ABO108" s="148"/>
      <c r="ABP108" s="148"/>
      <c r="ABQ108" s="148"/>
      <c r="ABR108" s="148"/>
      <c r="ABS108" s="148"/>
      <c r="ABT108" s="148"/>
      <c r="ABU108" s="148"/>
      <c r="ABV108" s="148"/>
      <c r="ABW108" s="148"/>
      <c r="ABX108" s="148"/>
      <c r="ABY108" s="148"/>
      <c r="ABZ108" s="148"/>
      <c r="ACA108" s="148"/>
      <c r="ACB108" s="148"/>
      <c r="ACC108" s="148"/>
      <c r="ACD108" s="148"/>
      <c r="ACE108" s="148"/>
      <c r="ACF108" s="148"/>
      <c r="ACG108" s="148"/>
      <c r="ACH108" s="148"/>
      <c r="ACI108" s="148"/>
      <c r="ACJ108" s="148"/>
      <c r="ACK108" s="148"/>
      <c r="ACL108" s="148"/>
      <c r="ACM108" s="148"/>
      <c r="ACN108" s="148"/>
      <c r="ACO108" s="148"/>
      <c r="ACP108" s="148"/>
      <c r="ACQ108" s="148"/>
      <c r="ACR108" s="148"/>
      <c r="ACS108" s="148"/>
      <c r="ACT108" s="148"/>
      <c r="ACU108" s="148"/>
      <c r="ACV108" s="148"/>
      <c r="ACW108" s="148"/>
      <c r="ACX108" s="148"/>
      <c r="ACY108" s="148"/>
      <c r="ACZ108" s="148"/>
      <c r="ADA108" s="148"/>
      <c r="ADB108" s="148"/>
      <c r="ADC108" s="148"/>
      <c r="ADD108" s="148"/>
      <c r="ADE108" s="148"/>
      <c r="ADF108" s="148"/>
      <c r="ADG108" s="148"/>
      <c r="ADH108" s="148"/>
      <c r="ADI108" s="148"/>
      <c r="ADJ108" s="148"/>
      <c r="ADK108" s="148"/>
      <c r="ADL108" s="148"/>
      <c r="ADM108" s="148"/>
      <c r="ADN108" s="148"/>
      <c r="ADO108" s="148"/>
      <c r="ADP108" s="148"/>
      <c r="ADQ108" s="148"/>
      <c r="ADR108" s="148"/>
      <c r="ADS108" s="148"/>
      <c r="ADT108" s="148"/>
      <c r="ADU108" s="148"/>
      <c r="ADV108" s="148"/>
      <c r="ADW108" s="148"/>
      <c r="ADX108" s="148"/>
      <c r="ADY108" s="148"/>
      <c r="ADZ108" s="148"/>
      <c r="AEA108" s="148"/>
      <c r="AEB108" s="148"/>
      <c r="AEC108" s="148"/>
      <c r="AED108" s="148"/>
      <c r="AEE108" s="148"/>
      <c r="AEF108" s="148"/>
      <c r="AEG108" s="148"/>
      <c r="AEH108" s="148"/>
      <c r="AEI108" s="148"/>
      <c r="AEJ108" s="148"/>
      <c r="AEK108" s="148"/>
      <c r="AEL108" s="148"/>
      <c r="AEM108" s="148"/>
      <c r="AEN108" s="148"/>
      <c r="AEO108" s="148"/>
      <c r="AEP108" s="148"/>
      <c r="AEQ108" s="148"/>
      <c r="AER108" s="148"/>
      <c r="AES108" s="148"/>
      <c r="AET108" s="148"/>
      <c r="AEU108" s="148"/>
      <c r="AEV108" s="148"/>
      <c r="AEW108" s="148"/>
      <c r="AEX108" s="148"/>
      <c r="AEY108" s="148"/>
      <c r="AEZ108" s="148"/>
      <c r="AFA108" s="148"/>
      <c r="AFB108" s="148"/>
      <c r="AFC108" s="148"/>
      <c r="AFD108" s="148"/>
      <c r="AFE108" s="148"/>
      <c r="AFF108" s="148"/>
      <c r="AFG108" s="148"/>
      <c r="AFH108" s="148"/>
      <c r="AFI108" s="148"/>
      <c r="AFJ108" s="148"/>
      <c r="AFK108" s="148"/>
      <c r="AFL108" s="148"/>
      <c r="AFM108" s="148"/>
      <c r="AFN108" s="148"/>
      <c r="AFO108" s="148"/>
      <c r="AFP108" s="148"/>
      <c r="AFQ108" s="148"/>
      <c r="AFR108" s="148"/>
      <c r="AFS108" s="148"/>
      <c r="AFT108" s="148"/>
      <c r="AFU108" s="148"/>
      <c r="AFV108" s="148"/>
      <c r="AFW108" s="148"/>
      <c r="AFX108" s="148"/>
      <c r="AFY108" s="148"/>
      <c r="AFZ108" s="148"/>
      <c r="AGA108" s="148"/>
      <c r="AGB108" s="148"/>
      <c r="AGC108" s="148"/>
      <c r="AGD108" s="148"/>
      <c r="AGE108" s="148"/>
      <c r="AGF108" s="148"/>
      <c r="AGG108" s="148"/>
      <c r="AGH108" s="148"/>
      <c r="AGI108" s="148"/>
      <c r="AGJ108" s="148"/>
      <c r="AGK108" s="148"/>
      <c r="AGL108" s="148"/>
      <c r="AGM108" s="148"/>
      <c r="AGN108" s="148"/>
      <c r="AGO108" s="148"/>
      <c r="AGP108" s="148"/>
      <c r="AGQ108" s="148"/>
      <c r="AGR108" s="148"/>
      <c r="AGS108" s="148"/>
      <c r="AGT108" s="148"/>
      <c r="AGU108" s="148"/>
      <c r="AGV108" s="148"/>
      <c r="AGW108" s="148"/>
      <c r="AGX108" s="148"/>
      <c r="AGY108" s="148"/>
      <c r="AGZ108" s="148"/>
      <c r="AHA108" s="148"/>
      <c r="AHB108" s="148"/>
      <c r="AHC108" s="148"/>
      <c r="AHD108" s="148"/>
      <c r="AHE108" s="148"/>
      <c r="AHF108" s="148"/>
      <c r="AHG108" s="148"/>
      <c r="AHH108" s="148"/>
      <c r="AHI108" s="148"/>
      <c r="AHJ108" s="148"/>
      <c r="AHK108" s="148"/>
      <c r="AHL108" s="148"/>
      <c r="AHM108" s="148"/>
      <c r="AHN108" s="148"/>
      <c r="AHO108" s="148"/>
      <c r="AHP108" s="148"/>
      <c r="AHQ108" s="148"/>
      <c r="AHR108" s="148"/>
      <c r="AHS108" s="148"/>
      <c r="AHT108" s="148"/>
      <c r="AHU108" s="148"/>
      <c r="AHV108" s="148"/>
      <c r="AHW108" s="148"/>
      <c r="AHX108" s="148"/>
      <c r="AHY108" s="148"/>
      <c r="AHZ108" s="148"/>
      <c r="AIA108" s="148"/>
      <c r="AIB108" s="148"/>
      <c r="AIC108" s="148"/>
      <c r="AID108" s="148"/>
      <c r="AIE108" s="148"/>
      <c r="AIF108" s="148"/>
      <c r="AIG108" s="148"/>
      <c r="AIH108" s="148"/>
      <c r="AII108" s="148"/>
      <c r="AIJ108" s="148"/>
      <c r="AIK108" s="148"/>
      <c r="AIL108" s="148"/>
      <c r="AIM108" s="148"/>
      <c r="AIN108" s="148"/>
      <c r="AIO108" s="148"/>
      <c r="AIP108" s="148"/>
      <c r="AIQ108" s="148"/>
      <c r="AIR108" s="148"/>
      <c r="AIS108" s="148"/>
      <c r="AIT108" s="148"/>
      <c r="AIU108" s="148"/>
      <c r="AIV108" s="148"/>
      <c r="AIW108" s="148"/>
      <c r="AIX108" s="148"/>
      <c r="AIY108" s="148"/>
      <c r="AIZ108" s="148"/>
      <c r="AJA108" s="148"/>
      <c r="AJB108" s="148"/>
      <c r="AJC108" s="148"/>
      <c r="AJD108" s="148"/>
      <c r="AJE108" s="148"/>
      <c r="AJF108" s="148"/>
      <c r="AJG108" s="148"/>
      <c r="AJH108" s="148"/>
      <c r="AJI108" s="148"/>
      <c r="AJJ108" s="148"/>
      <c r="AJK108" s="148"/>
      <c r="AJL108" s="148"/>
      <c r="AJM108" s="148"/>
      <c r="AJN108" s="148"/>
      <c r="AJO108" s="148"/>
      <c r="AJP108" s="148"/>
      <c r="AJQ108" s="148"/>
      <c r="AJR108" s="148"/>
      <c r="AJS108" s="148"/>
      <c r="AJT108" s="148"/>
      <c r="AJU108" s="148"/>
      <c r="AJV108" s="148"/>
      <c r="AJW108" s="148"/>
      <c r="AJX108" s="148"/>
      <c r="AJY108" s="148"/>
      <c r="AJZ108" s="148"/>
      <c r="AKA108" s="148"/>
      <c r="AKB108" s="148"/>
      <c r="AKC108" s="148"/>
      <c r="AKD108" s="148"/>
      <c r="AKE108" s="148"/>
      <c r="AKF108" s="148"/>
      <c r="AKG108" s="148"/>
      <c r="AKH108" s="148"/>
      <c r="AKI108" s="148"/>
      <c r="AKJ108" s="148"/>
      <c r="AKK108" s="148"/>
      <c r="AKL108" s="148"/>
      <c r="AKM108" s="148"/>
      <c r="AKN108" s="148"/>
      <c r="AKO108" s="148"/>
      <c r="AKP108" s="148"/>
      <c r="AKQ108" s="148"/>
      <c r="AKR108" s="148"/>
      <c r="AKS108" s="148"/>
      <c r="AKT108" s="148"/>
      <c r="AKU108" s="148"/>
      <c r="AKV108" s="148"/>
      <c r="AKW108" s="148"/>
      <c r="AKX108" s="148"/>
      <c r="AKY108" s="148"/>
      <c r="AKZ108" s="148"/>
      <c r="ALA108" s="148"/>
      <c r="ALB108" s="148"/>
      <c r="ALC108" s="148"/>
      <c r="ALD108" s="148"/>
      <c r="ALE108" s="148"/>
      <c r="ALF108" s="148"/>
      <c r="ALG108" s="148"/>
      <c r="ALH108" s="148"/>
      <c r="ALI108" s="148"/>
      <c r="ALJ108" s="148"/>
      <c r="ALK108" s="148"/>
      <c r="ALL108" s="148"/>
      <c r="ALM108" s="148"/>
      <c r="ALN108" s="148"/>
      <c r="ALO108" s="148"/>
      <c r="ALP108" s="148"/>
      <c r="ALQ108" s="148"/>
      <c r="ALR108" s="148"/>
      <c r="ALS108" s="148"/>
      <c r="ALT108" s="148"/>
      <c r="ALU108" s="148"/>
      <c r="ALV108" s="148"/>
      <c r="ALW108" s="148"/>
      <c r="ALX108" s="148"/>
      <c r="ALY108" s="148"/>
      <c r="ALZ108" s="148"/>
      <c r="AMA108" s="148"/>
      <c r="AMB108" s="148"/>
      <c r="AMC108" s="148"/>
      <c r="AMD108" s="148"/>
      <c r="AME108" s="148"/>
      <c r="AMF108" s="148"/>
      <c r="AMG108" s="148"/>
      <c r="AMH108" s="148"/>
      <c r="AMI108" s="148"/>
      <c r="AMJ108" s="148"/>
      <c r="AMK108" s="148"/>
    </row>
  </sheetData>
  <mergeCells count="20">
    <mergeCell ref="D16:M16"/>
    <mergeCell ref="D37:M37"/>
    <mergeCell ref="D44:M44"/>
    <mergeCell ref="D83:M83"/>
    <mergeCell ref="D97:M97"/>
    <mergeCell ref="A9:C10"/>
    <mergeCell ref="D9:D10"/>
    <mergeCell ref="E9:E10"/>
    <mergeCell ref="J9:L9"/>
    <mergeCell ref="A11:C11"/>
    <mergeCell ref="A1:C8"/>
    <mergeCell ref="D1:M4"/>
    <mergeCell ref="D5:E5"/>
    <mergeCell ref="F5:G5"/>
    <mergeCell ref="F6:G6"/>
    <mergeCell ref="J6:M6"/>
    <mergeCell ref="D7:E7"/>
    <mergeCell ref="F7:G7"/>
    <mergeCell ref="J7:M7"/>
    <mergeCell ref="J8:M8"/>
  </mergeCells>
  <conditionalFormatting sqref="D42:E42">
    <cfRule type="cellIs" dxfId="7" priority="2" operator="equal">
      <formula>"Total"</formula>
    </cfRule>
  </conditionalFormatting>
  <conditionalFormatting sqref="D58:E61">
    <cfRule type="cellIs" dxfId="6" priority="3" operator="equal">
      <formula>"Total"</formula>
    </cfRule>
  </conditionalFormatting>
  <conditionalFormatting sqref="D52:E52">
    <cfRule type="cellIs" dxfId="5" priority="4" operator="equal">
      <formula>"Total"</formula>
    </cfRule>
  </conditionalFormatting>
  <conditionalFormatting sqref="D48:E51">
    <cfRule type="cellIs" dxfId="4" priority="5" operator="equal">
      <formula>"Total"</formula>
    </cfRule>
  </conditionalFormatting>
  <conditionalFormatting sqref="D57:E57">
    <cfRule type="cellIs" dxfId="3" priority="6" operator="equal">
      <formula>"Total"</formula>
    </cfRule>
  </conditionalFormatting>
  <conditionalFormatting sqref="D53:E56">
    <cfRule type="cellIs" dxfId="2" priority="7" operator="equal">
      <formula>"Total"</formula>
    </cfRule>
  </conditionalFormatting>
  <conditionalFormatting sqref="E75:E79">
    <cfRule type="cellIs" dxfId="1" priority="8" operator="equal">
      <formula>"Total"</formula>
    </cfRule>
  </conditionalFormatting>
  <conditionalFormatting sqref="E65:E69">
    <cfRule type="cellIs" dxfId="0" priority="9" operator="equal">
      <formula>"Total"</formula>
    </cfRule>
  </conditionalFormatting>
  <printOptions gridLines="1"/>
  <pageMargins left="0.70625000000000004" right="0.27569444444444402" top="0.51180555555555596" bottom="0.39374999999999999" header="0.23611111111111099" footer="0.23611111111111099"/>
  <pageSetup paperSize="0" scale="0" firstPageNumber="0" fitToHeight="0" orientation="portrait" usePrinterDefaults="0" horizontalDpi="0" verticalDpi="0" copies="0"/>
  <headerFooter>
    <oddHeader>&amp;L&amp;8NYÍREGYHÁZA MÚZEUMFALU_RAKTÁR
NYÍREGYHÁZA,0294/2 HRSZ 
kertépítészeti terveinek tételkiírása&amp;CTÁJÉPÍTÉSZET _KÖRNYEZETRENDEZÉS</oddHeader>
    <oddFooter>&amp;C&amp;P / &amp;N oldal&amp;R2017.január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32</vt:i4>
      </vt:variant>
    </vt:vector>
  </HeadingPairs>
  <TitlesOfParts>
    <vt:vector size="34" baseType="lpstr">
      <vt:lpstr>Főösszesítő</vt:lpstr>
      <vt:lpstr>K-T_Tájépítészet</vt:lpstr>
      <vt:lpstr>Főösszesítő!Nyomtatási_cím</vt:lpstr>
      <vt:lpstr>'K-T_Tájépítészet'!Nyomtatási_cím</vt:lpstr>
      <vt:lpstr>Főösszesítő!Nyomtatási_terület</vt:lpstr>
      <vt:lpstr>'K-T_Tájépítészet'!Nyomtatási_terület</vt:lpstr>
      <vt:lpstr>Főösszesítő!Print_Area_0</vt:lpstr>
      <vt:lpstr>'K-T_Tájépítészet'!Print_Area_0</vt:lpstr>
      <vt:lpstr>Főösszesítő!Print_Area_0_0</vt:lpstr>
      <vt:lpstr>'K-T_Tájépítészet'!Print_Area_0_0</vt:lpstr>
      <vt:lpstr>Főösszesítő!Print_Area_0_0_0</vt:lpstr>
      <vt:lpstr>'K-T_Tájépítészet'!Print_Area_0_0_0</vt:lpstr>
      <vt:lpstr>Főösszesítő!Print_Area_0_0_0_0</vt:lpstr>
      <vt:lpstr>'K-T_Tájépítészet'!Print_Area_0_0_0_0</vt:lpstr>
      <vt:lpstr>Főösszesítő!Print_Area_0_0_0_0_0</vt:lpstr>
      <vt:lpstr>'K-T_Tájépítészet'!Print_Area_0_0_0_0_0</vt:lpstr>
      <vt:lpstr>Főösszesítő!Print_Area_1</vt:lpstr>
      <vt:lpstr>'K-T_Tájépítészet'!Print_Area_1</vt:lpstr>
      <vt:lpstr>Főösszesítő!Print_Area_1_1</vt:lpstr>
      <vt:lpstr>'K-T_Tájépítészet'!Print_Area_1_2</vt:lpstr>
      <vt:lpstr>Főösszesítő!Print_Titles_0</vt:lpstr>
      <vt:lpstr>'K-T_Tájépítészet'!Print_Titles_0</vt:lpstr>
      <vt:lpstr>Főösszesítő!Print_Titles_0_0</vt:lpstr>
      <vt:lpstr>'K-T_Tájépítészet'!Print_Titles_0_0</vt:lpstr>
      <vt:lpstr>Főösszesítő!Print_Titles_0_0_0</vt:lpstr>
      <vt:lpstr>'K-T_Tájépítészet'!Print_Titles_0_0_0</vt:lpstr>
      <vt:lpstr>Főösszesítő!Print_Titles_0_0_0_0</vt:lpstr>
      <vt:lpstr>'K-T_Tájépítészet'!Print_Titles_0_0_0_0</vt:lpstr>
      <vt:lpstr>Főösszesítő!Print_Titles_0_0_0_0_0</vt:lpstr>
      <vt:lpstr>'K-T_Tájépítészet'!Print_Titles_0_0_0_0_0</vt:lpstr>
      <vt:lpstr>Főösszesítő!Print_Titles_1</vt:lpstr>
      <vt:lpstr>Főösszesítő!Print_Titles_1_1</vt:lpstr>
      <vt:lpstr>'K-T_Tájépítészet'!Print_Titles_1_2</vt:lpstr>
      <vt:lpstr>'K-T_Tájépítészet'!Print_Titles_2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András</dc:creator>
  <cp:lastModifiedBy>Szász Ibolya</cp:lastModifiedBy>
  <cp:revision>10</cp:revision>
  <cp:lastPrinted>2017-01-24T09:35:54Z</cp:lastPrinted>
  <dcterms:created xsi:type="dcterms:W3CDTF">2015-09-15T12:03:05Z</dcterms:created>
  <dcterms:modified xsi:type="dcterms:W3CDTF">2017-08-15T14:11:51Z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